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795" activeTab="0"/>
  </bookViews>
  <sheets>
    <sheet name="Arkusz1" sheetId="1" r:id="rId1"/>
  </sheets>
  <definedNames>
    <definedName name="_xlnm.Print_Area" localSheetId="0">'Arkusz1'!$A$1:$T$89</definedName>
  </definedNames>
  <calcPr fullCalcOnLoad="1"/>
</workbook>
</file>

<file path=xl/comments1.xml><?xml version="1.0" encoding="utf-8"?>
<comments xmlns="http://schemas.openxmlformats.org/spreadsheetml/2006/main">
  <authors>
    <author>macz</author>
    <author>HLedoch</author>
    <author>user</author>
  </authors>
  <commentList>
    <comment ref="D8" authorId="0">
      <text>
        <r>
          <rPr>
            <b/>
            <sz val="8"/>
            <color indexed="8"/>
            <rFont val="Times New Roman"/>
            <family val="1"/>
          </rPr>
          <t>Wpisz prognozowany stan długu na koniec roku budżetowego wynikający z zawartych umów o kredyty i pożyczki z bankami lub pożyczkodawcami</t>
        </r>
      </text>
    </comment>
    <comment ref="E8" authorId="1">
      <text>
        <r>
          <rPr>
            <b/>
            <sz val="8"/>
            <rFont val="Tahoma"/>
            <family val="0"/>
          </rPr>
          <t>Wpisz prognozowany stan długu na koniec roku wynikający z zawartych umów o kredyty i pożyczki z bankami lub pożyczkodwcami w związku z porozumieniami dotyczącymi środków z Unii Europejskiej</t>
        </r>
      </text>
    </comment>
    <comment ref="I8" authorId="1">
      <text>
        <r>
          <rPr>
            <b/>
            <sz val="8"/>
            <rFont val="Tahoma"/>
            <family val="0"/>
          </rPr>
          <t>Wpisz prognozowany stan długu na koniec roku wynikający z wyemitowanych obligacji</t>
        </r>
        <r>
          <rPr>
            <sz val="8"/>
            <rFont val="Tahoma"/>
            <family val="0"/>
          </rPr>
          <t xml:space="preserve">
</t>
        </r>
      </text>
    </comment>
    <comment ref="J8" authorId="1">
      <text>
        <r>
          <rPr>
            <b/>
            <sz val="8"/>
            <rFont val="Tahoma"/>
            <family val="0"/>
          </rPr>
          <t>Wpisz prognozowany stan długu na koniec roku wynikający z wyemitowanych obligacji w związku z porozumieniami dotyczącymi środków z Unii Europejskiej</t>
        </r>
      </text>
    </comment>
    <comment ref="N8" authorId="1">
      <text>
        <r>
          <rPr>
            <b/>
            <sz val="8"/>
            <rFont val="Tahoma"/>
            <family val="0"/>
          </rPr>
          <t>Wpisz prognozowaną wartość nominalną (łącznie z odsetkami) niewymagalnych zobowiązań z tytułu udzielonych poręczeń i gwarancji</t>
        </r>
      </text>
    </comment>
    <comment ref="O8" authorId="1">
      <text>
        <r>
          <rPr>
            <b/>
            <sz val="8"/>
            <rFont val="Tahoma"/>
            <family val="0"/>
          </rPr>
          <t>Wpisz prognozowany stan długu na koniec roku wynikający z zobowiązań wymagalnych</t>
        </r>
        <r>
          <rPr>
            <sz val="8"/>
            <rFont val="Tahoma"/>
            <family val="0"/>
          </rPr>
          <t xml:space="preserve">
</t>
        </r>
      </text>
    </comment>
    <comment ref="Q8" authorId="1">
      <text>
        <r>
          <rPr>
            <b/>
            <sz val="8"/>
            <rFont val="Tahoma"/>
            <family val="0"/>
          </rPr>
          <t>Wpisz przewidywane wykonanie dochodów w roku</t>
        </r>
        <r>
          <rPr>
            <sz val="8"/>
            <rFont val="Tahoma"/>
            <family val="0"/>
          </rPr>
          <t xml:space="preserve">
</t>
        </r>
      </text>
    </comment>
    <comment ref="R8" authorId="0">
      <text>
        <r>
          <rPr>
            <b/>
            <sz val="8"/>
            <color indexed="8"/>
            <rFont val="Times New Roman"/>
            <family val="1"/>
          </rPr>
          <t>Progonzowany  stan długu na koniec roku</t>
        </r>
      </text>
    </comment>
    <comment ref="T8" authorId="1">
      <text>
        <r>
          <rPr>
            <b/>
            <sz val="8"/>
            <rFont val="Tahoma"/>
            <family val="0"/>
          </rPr>
          <t>Prognozowany procent długu do dochodów</t>
        </r>
      </text>
    </comment>
    <comment ref="C9" authorId="1">
      <text>
        <r>
          <rPr>
            <b/>
            <sz val="8"/>
            <rFont val="Tahoma"/>
            <family val="0"/>
          </rPr>
          <t>Wpisz kwotę wynikającą z umowy zawartej z bankiem na kredytownie  przejściowego deficytu budżetowego</t>
        </r>
      </text>
    </comment>
    <comment ref="F9" authorId="1">
      <text>
        <r>
          <rPr>
            <b/>
            <sz val="8"/>
            <rFont val="Tahoma"/>
            <family val="0"/>
          </rPr>
          <t>Wpisz prognozowaną wielkość  pożyczek i kredytów na pokrycie wystepującego w ciągu roku niedoboru budżetowego</t>
        </r>
      </text>
    </comment>
    <comment ref="G9" authorId="1">
      <text>
        <r>
          <rPr>
            <b/>
            <sz val="8"/>
            <rFont val="Tahoma"/>
            <family val="0"/>
          </rPr>
          <t>Wpisz planowane kredyty lub pożyczki w danym roku budzetowym ( z uchwały budżetowej)</t>
        </r>
      </text>
    </comment>
    <comment ref="H9" authorId="1">
      <text>
        <r>
          <rPr>
            <b/>
            <sz val="8"/>
            <rFont val="Tahoma"/>
            <family val="0"/>
          </rPr>
          <t xml:space="preserve">Wpisz planowane kredyty lub pożyczki  w związku z porozumieniami dotyczącymi środków z Unii Europejskiej. </t>
        </r>
        <r>
          <rPr>
            <sz val="8"/>
            <rFont val="Tahoma"/>
            <family val="0"/>
          </rPr>
          <t xml:space="preserve">
</t>
        </r>
      </text>
    </comment>
    <comment ref="K9" authorId="1">
      <text>
        <r>
          <rPr>
            <b/>
            <sz val="8"/>
            <rFont val="Tahoma"/>
            <family val="0"/>
          </rPr>
          <t>Wpisz prognozowaną wielkość  emisji obligacji na finansowanie przejściowego deficytu budżetowego</t>
        </r>
      </text>
    </comment>
    <comment ref="L9" authorId="1">
      <text>
        <r>
          <rPr>
            <b/>
            <sz val="8"/>
            <rFont val="Tahoma"/>
            <family val="0"/>
          </rPr>
          <t>Wpisz planowane emisje obligacji w danym roku budzetowym ( z uchwały budżetowej)</t>
        </r>
      </text>
    </comment>
    <comment ref="M9" authorId="1">
      <text>
        <r>
          <rPr>
            <b/>
            <sz val="8"/>
            <rFont val="Tahoma"/>
            <family val="0"/>
          </rPr>
          <t xml:space="preserve">Wpisz planowane emisje obligacji  w związku z porozumieniami dotyczącymi środków z Unii Europejskiej. </t>
        </r>
      </text>
    </comment>
    <comment ref="N9" authorId="1">
      <text>
        <r>
          <rPr>
            <b/>
            <sz val="8"/>
            <rFont val="Tahoma"/>
            <family val="0"/>
          </rPr>
          <t>Wpisz prognozowaną wartość poręczeń i gwarancji (łącznie z odsetkami), które są przewidywane do udzielenia  w danym roku</t>
        </r>
      </text>
    </comment>
    <comment ref="Q9" authorId="1">
      <text>
        <r>
          <rPr>
            <b/>
            <sz val="8"/>
            <rFont val="Tahoma"/>
            <family val="0"/>
          </rPr>
          <t>Wpisz planowane dochody w roku</t>
        </r>
      </text>
    </comment>
    <comment ref="R9" authorId="0">
      <text>
        <r>
          <rPr>
            <b/>
            <sz val="8"/>
            <color indexed="8"/>
            <rFont val="Times New Roman"/>
            <family val="1"/>
          </rPr>
          <t>Prognozowany dług w roku budżetowym</t>
        </r>
      </text>
    </comment>
    <comment ref="S9" authorId="1">
      <text>
        <r>
          <rPr>
            <b/>
            <sz val="8"/>
            <rFont val="Tahoma"/>
            <family val="0"/>
          </rPr>
          <t>Maksymlna wysokość spłat rat i odsetek w stosunku do planowanych dochodów w roku</t>
        </r>
      </text>
    </comment>
    <comment ref="R10" authorId="0">
      <text>
        <r>
          <rPr>
            <b/>
            <sz val="8"/>
            <color indexed="8"/>
            <rFont val="Times New Roman"/>
            <family val="1"/>
          </rPr>
          <t>Suma spłat rat długu w roku budżetowym</t>
        </r>
      </text>
    </comment>
    <comment ref="C11" authorId="1">
      <text>
        <r>
          <rPr>
            <b/>
            <sz val="8"/>
            <rFont val="Tahoma"/>
            <family val="0"/>
          </rPr>
          <t>Wpisz prognozowaną w I kwartale spłatę rat wynikającą ze zawartej umowy na kredytownie przejściowego deficytu budżetowego</t>
        </r>
      </text>
    </comment>
    <comment ref="D11" authorId="0">
      <text>
        <r>
          <rPr>
            <b/>
            <sz val="8"/>
            <color indexed="8"/>
            <rFont val="Times New Roman"/>
            <family val="1"/>
          </rPr>
          <t>Wpisz prognozowaną w I kwartale spłatę rat kredytów i pożyczek wynikającą ze zawartych umów</t>
        </r>
      </text>
    </comment>
    <comment ref="E11" authorId="1">
      <text>
        <r>
          <rPr>
            <b/>
            <sz val="8"/>
            <rFont val="Tahoma"/>
            <family val="0"/>
          </rPr>
          <t>Wpisz prognozowaną w I kwartale spłatę rat kredytów i pożyczek wynikającą ze zawartych umów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w związku z porozumieniami dotyczącymi środków z Unii Europejskiej</t>
        </r>
      </text>
    </comment>
    <comment ref="F11" authorId="1">
      <text>
        <r>
          <rPr>
            <b/>
            <sz val="8"/>
            <rFont val="Tahoma"/>
            <family val="0"/>
          </rPr>
          <t>Wpisz prognozowaną w I kwartale spłatę rat wynikającą ze zawartej umowy na kredytownie przejściowego deficytu budżetowego</t>
        </r>
      </text>
    </comment>
    <comment ref="G11" authorId="1">
      <text>
        <r>
          <rPr>
            <b/>
            <sz val="8"/>
            <rFont val="Tahoma"/>
            <family val="0"/>
          </rPr>
          <t>Wpisz prognozowaną w I kwartale spłatę rat kredytów i pożyczek wynikającą z planowanych wielkości</t>
        </r>
      </text>
    </comment>
    <comment ref="H11" authorId="1">
      <text>
        <r>
          <rPr>
            <b/>
            <sz val="8"/>
            <rFont val="Tahoma"/>
            <family val="0"/>
          </rPr>
          <t xml:space="preserve">Wpisz prognozowaną w I kwartale spłatę rat kredytów i pożyczek wynikającą z porozumień dotyczących środków z Unii Europejskiej. </t>
        </r>
      </text>
    </comment>
    <comment ref="I11" authorId="1">
      <text>
        <r>
          <rPr>
            <b/>
            <sz val="8"/>
            <rFont val="Tahoma"/>
            <family val="0"/>
          </rPr>
          <t>Wpisz prognozowany w I kwartale wykup obligacji wynikający z planowanych wielkości</t>
        </r>
      </text>
    </comment>
    <comment ref="J11" authorId="1">
      <text>
        <r>
          <rPr>
            <b/>
            <sz val="8"/>
            <rFont val="Tahoma"/>
            <family val="0"/>
          </rPr>
          <t>Wpisz prognozowany w I kwartale wykup wyemitowanych obligacji wynikający z porozumień dotyczących środków z Unii Europejskiej</t>
        </r>
      </text>
    </comment>
    <comment ref="K11" authorId="1">
      <text>
        <r>
          <rPr>
            <b/>
            <sz val="8"/>
            <rFont val="Tahoma"/>
            <family val="0"/>
          </rPr>
          <t>Wpisz prognozowany w I kwartale wykup obligacji na finansowanie przejściowego deficytu budżetowego</t>
        </r>
      </text>
    </comment>
    <comment ref="L11" authorId="1">
      <text>
        <r>
          <rPr>
            <b/>
            <sz val="8"/>
            <rFont val="Tahoma"/>
            <family val="0"/>
          </rPr>
          <t>Wpisz prognozowany w I kwartale wykup obligacji wynikający z planowanych wielkości</t>
        </r>
      </text>
    </comment>
    <comment ref="M11" authorId="1">
      <text>
        <r>
          <rPr>
            <b/>
            <sz val="8"/>
            <rFont val="Tahoma"/>
            <family val="0"/>
          </rPr>
          <t>Wpisz prognozowany w I kwartale wykup planowanych obligacji wynikający z porozumień dotyczących środków z Unii Europejskiej</t>
        </r>
      </text>
    </comment>
    <comment ref="N11" authorId="1">
      <text>
        <r>
          <rPr>
            <b/>
            <sz val="8"/>
            <rFont val="Tahoma"/>
            <family val="0"/>
          </rPr>
          <t>Wpisz prognozowaną wartość spłaty w I kwartale (łącznie z odsetkami) niewymagalnych zobowiązań z tytułu udzielonych poręczeń i gwarancji</t>
        </r>
      </text>
    </comment>
    <comment ref="O11" authorId="1">
      <text>
        <r>
          <rPr>
            <b/>
            <sz val="8"/>
            <rFont val="Tahoma"/>
            <family val="0"/>
          </rPr>
          <t>Wpisz prognozowaną spłątę w I kwartale zobowiązań wymagalnych</t>
        </r>
        <r>
          <rPr>
            <sz val="8"/>
            <rFont val="Tahoma"/>
            <family val="0"/>
          </rPr>
          <t xml:space="preserve">
</t>
        </r>
      </text>
    </comment>
    <comment ref="T11" authorId="0">
      <text>
        <r>
          <rPr>
            <b/>
            <sz val="8"/>
            <color indexed="8"/>
            <rFont val="Times New Roman"/>
            <family val="1"/>
          </rPr>
          <t>Procent planowanego długu do planowanych dochodów w I kwartale</t>
        </r>
      </text>
    </comment>
    <comment ref="C12" authorId="1">
      <text>
        <r>
          <rPr>
            <b/>
            <sz val="8"/>
            <rFont val="Tahoma"/>
            <family val="0"/>
          </rPr>
          <t>Wpisz prognozowaną w II kwartale spłatę rat wynikającą ze zawartej umowy na kredytownie przejściowego deficytu budżetowego</t>
        </r>
      </text>
    </comment>
    <comment ref="D12" authorId="0">
      <text>
        <r>
          <rPr>
            <b/>
            <sz val="8"/>
            <color indexed="8"/>
            <rFont val="Times New Roman"/>
            <family val="1"/>
          </rPr>
          <t>Wpisz prognozowaną w II kwartale spłatę rat kredytów i pożyczek wynikającą ze zawartych umów</t>
        </r>
      </text>
    </comment>
    <comment ref="E12" authorId="1">
      <text>
        <r>
          <rPr>
            <b/>
            <sz val="8"/>
            <rFont val="Tahoma"/>
            <family val="0"/>
          </rPr>
          <t>Wpisz prognozowaną w II kwartale spłatę rat kredytów i pożyczek wynikającą ze zawartych umóww związku z porozumieniami dotyczącymi środków z Unii Europejskiej</t>
        </r>
      </text>
    </comment>
    <comment ref="F12" authorId="1">
      <text>
        <r>
          <rPr>
            <b/>
            <sz val="8"/>
            <rFont val="Tahoma"/>
            <family val="0"/>
          </rPr>
          <t>Wpisz prognozowaną w II kwartale spłatę rat wynikającą ze zawartej umowy na kredytownie przejściowego deficytu budżetowego</t>
        </r>
      </text>
    </comment>
    <comment ref="G12" authorId="1">
      <text>
        <r>
          <rPr>
            <b/>
            <sz val="8"/>
            <rFont val="Tahoma"/>
            <family val="0"/>
          </rPr>
          <t>Wpisz prognozowaną w II kwartale spłatę rat kredytów i pożyczek wynikającą z planowanych wielkości</t>
        </r>
      </text>
    </comment>
    <comment ref="H12" authorId="1">
      <text>
        <r>
          <rPr>
            <b/>
            <sz val="8"/>
            <rFont val="Tahoma"/>
            <family val="0"/>
          </rPr>
          <t xml:space="preserve">Wpisz prognozowaną w II kwartale spłatę rat kredytów i pożyczek wynikającą  z porozumień dotyczących środków z Unii Europejskiej. </t>
        </r>
      </text>
    </comment>
    <comment ref="I12" authorId="1">
      <text>
        <r>
          <rPr>
            <b/>
            <sz val="8"/>
            <rFont val="Tahoma"/>
            <family val="0"/>
          </rPr>
          <t>Wpisz prognozowany w II kwartale wykup obligacji wynikający z planowanych wielkości</t>
        </r>
      </text>
    </comment>
    <comment ref="J12" authorId="1">
      <text>
        <r>
          <rPr>
            <b/>
            <sz val="8"/>
            <rFont val="Tahoma"/>
            <family val="0"/>
          </rPr>
          <t>Wpisz prognozowany w II kwartale wykup wyemitowanych obligacji wynikający z porozumień dotyczących środków z Unii Europejskiej</t>
        </r>
      </text>
    </comment>
    <comment ref="K12" authorId="1">
      <text>
        <r>
          <rPr>
            <b/>
            <sz val="8"/>
            <rFont val="Tahoma"/>
            <family val="0"/>
          </rPr>
          <t>Wpisz prognozowany w II kwartale wykup obligacji na finansowanie przejściowego deficytu budżetowego</t>
        </r>
      </text>
    </comment>
    <comment ref="L12" authorId="1">
      <text>
        <r>
          <rPr>
            <b/>
            <sz val="8"/>
            <rFont val="Tahoma"/>
            <family val="0"/>
          </rPr>
          <t>Wpisz prognozowany w II kwartale wykup obligacji wynikający z planowanych wielkości</t>
        </r>
      </text>
    </comment>
    <comment ref="M12" authorId="1">
      <text>
        <r>
          <rPr>
            <b/>
            <sz val="8"/>
            <rFont val="Tahoma"/>
            <family val="0"/>
          </rPr>
          <t>Wpisz prognozowany w II kwartale wykup planowanych obligacji wynikający z porozumień dotyczących środków z Unii Europejskiej</t>
        </r>
      </text>
    </comment>
    <comment ref="N12" authorId="1">
      <text>
        <r>
          <rPr>
            <b/>
            <sz val="8"/>
            <rFont val="Tahoma"/>
            <family val="0"/>
          </rPr>
          <t>Wpisz prognozowaną wartość spłaty w II kwartale (łącznie z odsetkami) niewymagalnych zobowiązań z tytułu udzielonych poręczeń i gwarancji</t>
        </r>
      </text>
    </comment>
    <comment ref="O12" authorId="1">
      <text>
        <r>
          <rPr>
            <b/>
            <sz val="8"/>
            <rFont val="Tahoma"/>
            <family val="0"/>
          </rPr>
          <t>Wpisz prognozowaną spłątę w II kwartale zobowiązań wymagalnych</t>
        </r>
      </text>
    </comment>
    <comment ref="T12" authorId="0">
      <text>
        <r>
          <rPr>
            <b/>
            <sz val="8"/>
            <color indexed="8"/>
            <rFont val="Times New Roman"/>
            <family val="1"/>
          </rPr>
          <t>Procent planowanego długu do planowanych dochodów w II kwartale</t>
        </r>
      </text>
    </comment>
    <comment ref="C13" authorId="1">
      <text>
        <r>
          <rPr>
            <b/>
            <sz val="8"/>
            <rFont val="Tahoma"/>
            <family val="0"/>
          </rPr>
          <t xml:space="preserve">Wpisz prognozowaną w III kwartale spłatę rat wynikającą ze zawartej umowy na kredytownie przejściowego deficytu budżetowego </t>
        </r>
      </text>
    </comment>
    <comment ref="D13" authorId="0">
      <text>
        <r>
          <rPr>
            <b/>
            <sz val="8"/>
            <color indexed="8"/>
            <rFont val="Times New Roman"/>
            <family val="1"/>
          </rPr>
          <t>Wpisz prognozowaną w III kwartale spłatę rat kredytów i pożyczek wynikającą ze zawartych umów</t>
        </r>
      </text>
    </comment>
    <comment ref="E13" authorId="1">
      <text>
        <r>
          <rPr>
            <b/>
            <sz val="8"/>
            <rFont val="Tahoma"/>
            <family val="2"/>
          </rPr>
          <t>Wpisz prognozowaną w III kwartale spłatę rat kredytów i pożyczek wynikającą ze zawartych umóww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F13" authorId="1">
      <text>
        <r>
          <rPr>
            <b/>
            <sz val="8"/>
            <rFont val="Tahoma"/>
            <family val="0"/>
          </rPr>
          <t xml:space="preserve">Wpisz prognozowaną w III kwartale spłatę rat wynikającą ze zawartej umowy na kredytownie przejściowego deficytu budżetowego </t>
        </r>
      </text>
    </comment>
    <comment ref="G13" authorId="1">
      <text>
        <r>
          <rPr>
            <b/>
            <sz val="8"/>
            <rFont val="Tahoma"/>
            <family val="0"/>
          </rPr>
          <t>Wpisz prognozowaną w III kwartale spłatę rat kredytów i pożyczek wynikającą z planowanych wielkości</t>
        </r>
      </text>
    </comment>
    <comment ref="H13" authorId="1">
      <text>
        <r>
          <rPr>
            <b/>
            <sz val="8"/>
            <rFont val="Tahoma"/>
            <family val="0"/>
          </rPr>
          <t xml:space="preserve">Wpisz prognozowaną w III kwartale spłatę rat kredytów i pożyczek wynikającą  z porozumień dotyczących środków z Unii Europejskiej. </t>
        </r>
      </text>
    </comment>
    <comment ref="I13" authorId="1">
      <text>
        <r>
          <rPr>
            <b/>
            <sz val="8"/>
            <rFont val="Tahoma"/>
            <family val="0"/>
          </rPr>
          <t>Wpisz prognozowany w III kwartale wykup obligacji wynikający z planowanych wielkości</t>
        </r>
      </text>
    </comment>
    <comment ref="J13" authorId="1">
      <text>
        <r>
          <rPr>
            <b/>
            <sz val="8"/>
            <rFont val="Tahoma"/>
            <family val="0"/>
          </rPr>
          <t>Wpisz prognozowany w III kwartale wykup wyemitowanych obligacji wynikający z porozumień dotyczących środków z Unii Europejskiej</t>
        </r>
      </text>
    </comment>
    <comment ref="K13" authorId="1">
      <text>
        <r>
          <rPr>
            <b/>
            <sz val="8"/>
            <rFont val="Tahoma"/>
            <family val="0"/>
          </rPr>
          <t>Wpisz prognozowany w III kwartale wykup obligacji na finansowanie przejściowego deficytu budżetowego</t>
        </r>
      </text>
    </comment>
    <comment ref="L13" authorId="1">
      <text>
        <r>
          <rPr>
            <b/>
            <sz val="8"/>
            <rFont val="Tahoma"/>
            <family val="0"/>
          </rPr>
          <t>Wpisz prognozowany w III kwartale wykup obligacji wynikający z planowanych wielkości</t>
        </r>
      </text>
    </comment>
    <comment ref="M13" authorId="1">
      <text>
        <r>
          <rPr>
            <b/>
            <sz val="8"/>
            <rFont val="Tahoma"/>
            <family val="0"/>
          </rPr>
          <t>Wpisz prognozowany w III kwartale wykup palnowanych obligacji wynikający z porozumień dotyczących środków z Unii Europejskiej</t>
        </r>
      </text>
    </comment>
    <comment ref="N13" authorId="1">
      <text>
        <r>
          <rPr>
            <b/>
            <sz val="8"/>
            <rFont val="Tahoma"/>
            <family val="0"/>
          </rPr>
          <t>Wpisz prognozowaną wartość spłaty w III kwartale (łącznie z odsetkami) niewymagalnych zobowiązań z tytułu udzielonych poręczeń i gwarancji</t>
        </r>
      </text>
    </comment>
    <comment ref="O13" authorId="1">
      <text>
        <r>
          <rPr>
            <b/>
            <sz val="8"/>
            <rFont val="Tahoma"/>
            <family val="0"/>
          </rPr>
          <t>Wpisz prognozowaną spłątę w III kwartale zobowiązań wymagalnych</t>
        </r>
      </text>
    </comment>
    <comment ref="T13" authorId="0">
      <text>
        <r>
          <rPr>
            <b/>
            <sz val="8"/>
            <color indexed="8"/>
            <rFont val="Times New Roman"/>
            <family val="1"/>
          </rPr>
          <t>Procent planowanego długu do planowanych dochodów w III kwartale</t>
        </r>
      </text>
    </comment>
    <comment ref="C14" authorId="1">
      <text>
        <r>
          <rPr>
            <b/>
            <sz val="8"/>
            <rFont val="Tahoma"/>
            <family val="2"/>
          </rPr>
          <t>Wpisz prognozowaną w IV kwartale spłatę rat wynikającą ze zawartej umowy na kredytownie przejściowego deficytu budżetowego</t>
        </r>
      </text>
    </comment>
    <comment ref="D14" authorId="0">
      <text>
        <r>
          <rPr>
            <b/>
            <sz val="8"/>
            <color indexed="8"/>
            <rFont val="Times New Roman"/>
            <family val="1"/>
          </rPr>
          <t>Wpisz prognozowaną w IV kwartale spłatę rat kredytów i pożyczek wynikającą ze zawartych umów</t>
        </r>
      </text>
    </comment>
    <comment ref="E14" authorId="1">
      <text>
        <r>
          <rPr>
            <b/>
            <sz val="8"/>
            <rFont val="Tahoma"/>
            <family val="0"/>
          </rPr>
          <t>Wpisz prognozowaną w IV kwartale spłatę rat kredytów i pożyczek wynikającą ze zawartych umów w związku z porozumieniami dotyczącymi środków z Unii Europejskiej</t>
        </r>
      </text>
    </comment>
    <comment ref="F14" authorId="1">
      <text>
        <r>
          <rPr>
            <b/>
            <sz val="8"/>
            <rFont val="Tahoma"/>
            <family val="2"/>
          </rPr>
          <t>Wpisz prognozowaną w IV kwartale spłatę rat wynikającą ze zawartej umowy na kredytownie przejściowego deficytu budżetowego</t>
        </r>
      </text>
    </comment>
    <comment ref="G14" authorId="1">
      <text>
        <r>
          <rPr>
            <b/>
            <sz val="8"/>
            <rFont val="Tahoma"/>
            <family val="0"/>
          </rPr>
          <t>Wpisz prognozowaną w IV kwartale spłatę rat kredytów i pożyczek wynikającą z planowanych wielkości</t>
        </r>
      </text>
    </comment>
    <comment ref="H14" authorId="1">
      <text>
        <r>
          <rPr>
            <b/>
            <sz val="8"/>
            <rFont val="Tahoma"/>
            <family val="0"/>
          </rPr>
          <t xml:space="preserve">Wpisz prognozowaną w IV kwartale spłatę rat kredytów i pożyczek wynikającą z porozumień dotyczących środków z Unii Europejskiej. </t>
        </r>
      </text>
    </comment>
    <comment ref="I14" authorId="1">
      <text>
        <r>
          <rPr>
            <b/>
            <sz val="8"/>
            <rFont val="Tahoma"/>
            <family val="0"/>
          </rPr>
          <t>Wpisz prognozowany w IV kwartale wykup obligacji wynikający z planowanych wielkości</t>
        </r>
      </text>
    </comment>
    <comment ref="J14" authorId="1">
      <text>
        <r>
          <rPr>
            <b/>
            <sz val="8"/>
            <rFont val="Tahoma"/>
            <family val="0"/>
          </rPr>
          <t>Wpisz prognozowany w IV kwartale wykup wyemitowanych obligacji wynikający z porozumień dotyczących środków z Unii Europejskiej</t>
        </r>
      </text>
    </comment>
    <comment ref="K14" authorId="1">
      <text>
        <r>
          <rPr>
            <b/>
            <sz val="8"/>
            <rFont val="Tahoma"/>
            <family val="0"/>
          </rPr>
          <t>Wpisz prognozowany w IV kwartale wykup obligacji na finansowanie przejściowego deficytu budżetowego</t>
        </r>
      </text>
    </comment>
    <comment ref="L14" authorId="1">
      <text>
        <r>
          <rPr>
            <b/>
            <sz val="8"/>
            <rFont val="Tahoma"/>
            <family val="0"/>
          </rPr>
          <t>Wpisz prognozowany w IV kwartale wykup obligacji wynikający z planowanych wielkości</t>
        </r>
      </text>
    </comment>
    <comment ref="M14" authorId="1">
      <text>
        <r>
          <rPr>
            <b/>
            <sz val="8"/>
            <rFont val="Tahoma"/>
            <family val="0"/>
          </rPr>
          <t>Wpisz prognozowany w IV kwartale wykup palnowanych obligacji wynikający z porozumień dotyczących środków z Unii Europejskiej</t>
        </r>
      </text>
    </comment>
    <comment ref="N14" authorId="1">
      <text>
        <r>
          <rPr>
            <b/>
            <sz val="8"/>
            <rFont val="Tahoma"/>
            <family val="0"/>
          </rPr>
          <t>Wpisz prognozowaną wartość spłaty w IV kwartale (łącznie z odsetkami) niewymagalnych zobowiązań z tytułu udzielonych poręczeń i gwarancji</t>
        </r>
      </text>
    </comment>
    <comment ref="O14" authorId="1">
      <text>
        <r>
          <rPr>
            <b/>
            <sz val="8"/>
            <rFont val="Tahoma"/>
            <family val="0"/>
          </rPr>
          <t>Wpisz prognozowaną spłątę w IV kwartale zobowiązań wymagalnych</t>
        </r>
      </text>
    </comment>
    <comment ref="T14" authorId="0">
      <text>
        <r>
          <rPr>
            <b/>
            <sz val="8"/>
            <color indexed="8"/>
            <rFont val="Times New Roman"/>
            <family val="1"/>
          </rPr>
          <t>Procent planowanego długu do planowanych dochodów w IV kwartale</t>
        </r>
      </text>
    </comment>
    <comment ref="R15" authorId="0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S15" authorId="2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C16" authorId="1">
      <text>
        <r>
          <rPr>
            <b/>
            <sz val="8"/>
            <rFont val="Tahoma"/>
            <family val="0"/>
          </rPr>
          <t xml:space="preserve">Wpisz prognozowaną w I kwartale spłatę odsetek wynikającą ze zawartej umowy na kredytownie przejściowego deficytu budżetowego </t>
        </r>
      </text>
    </comment>
    <comment ref="D16" authorId="0">
      <text>
        <r>
          <rPr>
            <b/>
            <sz val="8"/>
            <color indexed="8"/>
            <rFont val="Times New Roman"/>
            <family val="1"/>
          </rPr>
          <t>Wpisz prognozowaną w I kwartale spłatę odsetek od kredytów i pożyczek wynikającą ze zawartych umów</t>
        </r>
      </text>
    </comment>
    <comment ref="E16" authorId="1">
      <text>
        <r>
          <rPr>
            <b/>
            <sz val="8"/>
            <rFont val="Tahoma"/>
            <family val="0"/>
          </rPr>
          <t>Wpisz prognozowaną w I kwartale spłatę odsetek od kredytów i pożyczek wynikającą ze zawartych umów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w związku z porozumieniami dotyczącymi środków z Unii Europejskiej</t>
        </r>
      </text>
    </comment>
    <comment ref="F16" authorId="1">
      <text>
        <r>
          <rPr>
            <b/>
            <sz val="8"/>
            <rFont val="Tahoma"/>
            <family val="0"/>
          </rPr>
          <t xml:space="preserve">Wpisz prognozowaną w I kwartale spłatę odsetek wynikającą ze zawartej umowy na kredytownie przejściowego deficytu budżetowego </t>
        </r>
      </text>
    </comment>
    <comment ref="G16" authorId="1">
      <text>
        <r>
          <rPr>
            <b/>
            <sz val="8"/>
            <rFont val="Tahoma"/>
            <family val="0"/>
          </rPr>
          <t>Wpisz prognozowaną w I kwartale spłatę odsetek od kredytów i pożyczek wynikającą z planowanych wielkości</t>
        </r>
      </text>
    </comment>
    <comment ref="H16" authorId="1">
      <text>
        <r>
          <rPr>
            <b/>
            <sz val="8"/>
            <rFont val="Tahoma"/>
            <family val="0"/>
          </rPr>
          <t>Wpisz prognozowaną w I kwartale spłatę odsetek od kredytów i pożyczek wynikającą z porozumień dotyczących środków z Unii Europejskiej.</t>
        </r>
      </text>
    </comment>
    <comment ref="I16" authorId="1">
      <text>
        <r>
          <rPr>
            <b/>
            <sz val="8"/>
            <rFont val="Tahoma"/>
            <family val="0"/>
          </rPr>
          <t>Wpisz prognozowaną w I kwartale spłatę odsetek i dyskonta od wyemitowanych obligacji wynikających z planowanych wielkości</t>
        </r>
      </text>
    </comment>
    <comment ref="J16" authorId="1">
      <text>
        <r>
          <rPr>
            <b/>
            <sz val="8"/>
            <rFont val="Tahoma"/>
            <family val="0"/>
          </rPr>
          <t>Wpisz prognozowaną w I kwartale spłatę odsetek od wyemitowanych obligacji związanych z porozumieniami dotyczącymi środków z Unii Europejskiej.</t>
        </r>
      </text>
    </comment>
    <comment ref="K16" authorId="1">
      <text>
        <r>
          <rPr>
            <b/>
            <sz val="8"/>
            <rFont val="Tahoma"/>
            <family val="0"/>
          </rPr>
          <t xml:space="preserve">Wpisz prognozowaną w I kwartale spłatę odsetek i dyskonta od planowanej emisji obligacji na finansowanie przejściowego deficytu budżetowego </t>
        </r>
      </text>
    </comment>
    <comment ref="L16" authorId="1">
      <text>
        <r>
          <rPr>
            <b/>
            <sz val="8"/>
            <rFont val="Tahoma"/>
            <family val="0"/>
          </rPr>
          <t>Wpisz prognozowaną w I kwartale spłatę odsetek od obligacji wynikającą z planowanych wielkości</t>
        </r>
      </text>
    </comment>
    <comment ref="M16" authorId="1">
      <text>
        <r>
          <rPr>
            <b/>
            <sz val="8"/>
            <rFont val="Tahoma"/>
            <family val="0"/>
          </rPr>
          <t>Wpisz prognozowaną w I kwartale spłatę odsetek od planowanych obligacji związanych z porozumieniami dotyczącymi środków z Unii Europejskiej.</t>
        </r>
      </text>
    </comment>
    <comment ref="S16" authorId="1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C17" authorId="1">
      <text>
        <r>
          <rPr>
            <b/>
            <sz val="8"/>
            <rFont val="Tahoma"/>
            <family val="0"/>
          </rPr>
          <t xml:space="preserve">Wpisz prognozowaną w II kwartale spłatę odsetek wynikającą ze zawartej umowy na kredytownie przejściowego deficytu budżetowego </t>
        </r>
      </text>
    </comment>
    <comment ref="D17" authorId="0">
      <text>
        <r>
          <rPr>
            <b/>
            <sz val="8"/>
            <color indexed="8"/>
            <rFont val="Times New Roman"/>
            <family val="1"/>
          </rPr>
          <t>Wpisz prognozowaną w II kwartale spłatę odsetek od kredytów i pożyczek wynikającą ze zawartych umów</t>
        </r>
      </text>
    </comment>
    <comment ref="E17" authorId="1">
      <text>
        <r>
          <rPr>
            <b/>
            <sz val="8"/>
            <rFont val="Tahoma"/>
            <family val="0"/>
          </rPr>
          <t>Wpisz prognozowaną w II kwartale spłatę odsetek od kredytów i pożyczek wynikającą ze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F17" authorId="1">
      <text>
        <r>
          <rPr>
            <b/>
            <sz val="8"/>
            <rFont val="Tahoma"/>
            <family val="0"/>
          </rPr>
          <t xml:space="preserve">Wpisz prognozowaną w II kwartale spłatę odsetek wynikającą ze zawartej umowy na kredytownie przejściowego deficytu budżetowego </t>
        </r>
      </text>
    </comment>
    <comment ref="G17" authorId="1">
      <text>
        <r>
          <rPr>
            <b/>
            <sz val="8"/>
            <rFont val="Tahoma"/>
            <family val="0"/>
          </rPr>
          <t>Wpisz prognozowaną w II kwartale spłatę odsetek od kredytów i pożyczek wynikającą z planowanych wielkości</t>
        </r>
      </text>
    </comment>
    <comment ref="H17" authorId="1">
      <text>
        <r>
          <rPr>
            <b/>
            <sz val="8"/>
            <rFont val="Tahoma"/>
            <family val="0"/>
          </rPr>
          <t>Wpisz prognozowaną w II kwartale spłatę odsetek od kredytów i pożyczek wynikającą z porozumień dotyczących środków z Unii Europejskiej.</t>
        </r>
      </text>
    </comment>
    <comment ref="I17" authorId="1">
      <text>
        <r>
          <rPr>
            <b/>
            <sz val="8"/>
            <rFont val="Tahoma"/>
            <family val="0"/>
          </rPr>
          <t>Wpisz prognozowaną w II kwartale spłatę odsetek i dyskonta od wyemitowanych obligacji wynikających z planowanych wielkości</t>
        </r>
      </text>
    </comment>
    <comment ref="J17" authorId="1">
      <text>
        <r>
          <rPr>
            <b/>
            <sz val="8"/>
            <rFont val="Tahoma"/>
            <family val="0"/>
          </rPr>
          <t>Wpisz prognozowaną w II kwartale spłatę odsetek od wyemitowanych obligacji związanych z porozumieniami dotyczącymi środków z Unii Europejskiej.</t>
        </r>
      </text>
    </comment>
    <comment ref="K17" authorId="1">
      <text>
        <r>
          <rPr>
            <b/>
            <sz val="8"/>
            <rFont val="Tahoma"/>
            <family val="0"/>
          </rPr>
          <t xml:space="preserve">Wpisz prognozowaną w II kwartale spłatę odsetek i dyskonta od planowanej emisji obligacji na finansowanie przejściowego deficytu budżetowego  </t>
        </r>
      </text>
    </comment>
    <comment ref="L17" authorId="1">
      <text>
        <r>
          <rPr>
            <b/>
            <sz val="8"/>
            <rFont val="Tahoma"/>
            <family val="0"/>
          </rPr>
          <t>Wpisz prognozowaną w II kwartale spłatę odsetek od obligacji wynikającą z planowanych wielkości</t>
        </r>
      </text>
    </comment>
    <comment ref="M17" authorId="1">
      <text>
        <r>
          <rPr>
            <b/>
            <sz val="8"/>
            <rFont val="Tahoma"/>
            <family val="0"/>
          </rPr>
          <t>Wpisz prognozowaną w II kwartale spłatę odsetek od planowanych obligacji związanych z porozumieniami dotyczącymi środków z Unii Europejskiej.</t>
        </r>
      </text>
    </comment>
    <comment ref="C18" authorId="1">
      <text>
        <r>
          <rPr>
            <b/>
            <sz val="8"/>
            <rFont val="Tahoma"/>
            <family val="0"/>
          </rPr>
          <t xml:space="preserve">Wpisz prognozowaną w III kwartale spłatę odsetek wynikającą ze zawartej umowy na kredytownie przejściowego deficytu budżetowego </t>
        </r>
      </text>
    </comment>
    <comment ref="D18" authorId="0">
      <text>
        <r>
          <rPr>
            <b/>
            <sz val="8"/>
            <color indexed="8"/>
            <rFont val="Times New Roman"/>
            <family val="1"/>
          </rPr>
          <t xml:space="preserve">Wpisz prognozowaną w III kwartale spłatę odsetek od kredytów i pożyczek wynikającą ze zawartych umów
</t>
        </r>
      </text>
    </comment>
    <comment ref="E18" authorId="1">
      <text>
        <r>
          <rPr>
            <b/>
            <sz val="8"/>
            <rFont val="Tahoma"/>
            <family val="0"/>
          </rPr>
          <t>Wpisz prognozowaną w III kwartale spłatę odsetek od kredytów i pożyczek wynikającą ze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F18" authorId="1">
      <text>
        <r>
          <rPr>
            <b/>
            <sz val="8"/>
            <rFont val="Tahoma"/>
            <family val="0"/>
          </rPr>
          <t xml:space="preserve">Wpisz prognozowaną w III kwartale spłatę odsetek wynikającą ze zawartej umowy na kredytownie przejściowego deficytu budżetowego </t>
        </r>
      </text>
    </comment>
    <comment ref="G18" authorId="1">
      <text>
        <r>
          <rPr>
            <b/>
            <sz val="8"/>
            <rFont val="Tahoma"/>
            <family val="0"/>
          </rPr>
          <t>Wpisz prognozowaną w III kwartale spłatę odsetek od kredytów i pożyczek wynikającą z planowanych wielkości</t>
        </r>
      </text>
    </comment>
    <comment ref="H18" authorId="1">
      <text>
        <r>
          <rPr>
            <b/>
            <sz val="8"/>
            <rFont val="Tahoma"/>
            <family val="0"/>
          </rPr>
          <t>Wpisz prognozowaną w III kwartale spłatę odsetek od kredytów i pożyczek wynikającą z porozumień dotyczących środków z Unii Europejskiej.</t>
        </r>
      </text>
    </comment>
    <comment ref="I18" authorId="1">
      <text>
        <r>
          <rPr>
            <b/>
            <sz val="8"/>
            <rFont val="Tahoma"/>
            <family val="0"/>
          </rPr>
          <t>Wpisz prognozowaną w III kwartale spłatę odsetek i dyskonta od wyemitowanych obligacji wynikających z planowanych wielkości</t>
        </r>
      </text>
    </comment>
    <comment ref="J18" authorId="1">
      <text>
        <r>
          <rPr>
            <b/>
            <sz val="8"/>
            <rFont val="Tahoma"/>
            <family val="0"/>
          </rPr>
          <t>Wpisz prognozowaną w III kwartale spłatę odsetek od wyemitowanych obligacji związanych z porozumieniami dotyczącymi środków z Unii Europejskiej.</t>
        </r>
      </text>
    </comment>
    <comment ref="K18" authorId="1">
      <text>
        <r>
          <rPr>
            <b/>
            <sz val="8"/>
            <rFont val="Tahoma"/>
            <family val="0"/>
          </rPr>
          <t xml:space="preserve">Wpisz prognozowaną w III kwartale spłatę odsetek i dyskonta od planowanej emisji obligacji na finansowanie przejściowego deficytu budżetowego </t>
        </r>
      </text>
    </comment>
    <comment ref="L18" authorId="1">
      <text>
        <r>
          <rPr>
            <b/>
            <sz val="8"/>
            <rFont val="Tahoma"/>
            <family val="0"/>
          </rPr>
          <t>Wpisz prognozowaną w III kwartale spłatę odsetek od obligacji wynikającą z planowanych wielkości</t>
        </r>
      </text>
    </comment>
    <comment ref="M18" authorId="1">
      <text>
        <r>
          <rPr>
            <b/>
            <sz val="8"/>
            <rFont val="Tahoma"/>
            <family val="0"/>
          </rPr>
          <t>Wpisz prognozowaną w III kwartale spłatę odsetek od planowanych obligacji związanych z porozumieniami dotyczącymi środków z Unii Europejskiej.</t>
        </r>
      </text>
    </comment>
    <comment ref="C19" authorId="1">
      <text>
        <r>
          <rPr>
            <b/>
            <sz val="8"/>
            <rFont val="Tahoma"/>
            <family val="0"/>
          </rPr>
          <t xml:space="preserve">Wpisz prognozowaną w IV kwartale spłatę odsetek wynikającą ze zawartej umowy na kredytownie przejściowego deficytu budżetowego </t>
        </r>
      </text>
    </comment>
    <comment ref="D19" authorId="0">
      <text>
        <r>
          <rPr>
            <b/>
            <sz val="8"/>
            <color indexed="8"/>
            <rFont val="Times New Roman"/>
            <family val="1"/>
          </rPr>
          <t xml:space="preserve">Wpisz prognozowaną w IV kwartale spłatę odsetek od kredytów i pożyczek wynikającą ze zawartych umów
</t>
        </r>
      </text>
    </comment>
    <comment ref="E19" authorId="1">
      <text>
        <r>
          <rPr>
            <b/>
            <sz val="8"/>
            <rFont val="Tahoma"/>
            <family val="2"/>
          </rPr>
          <t>Wpisz prognozowaną w IV kwartale spłatę odsetek od kredytów i pożyczek wynikającą ze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F19" authorId="1">
      <text>
        <r>
          <rPr>
            <b/>
            <sz val="8"/>
            <rFont val="Tahoma"/>
            <family val="0"/>
          </rPr>
          <t xml:space="preserve">Wpisz prognozowaną w IV kwartale spłatę odsetek wynikającą ze zawartej umowy na kredytownie przejściowego deficytu budżetowego </t>
        </r>
      </text>
    </comment>
    <comment ref="G19" authorId="1">
      <text>
        <r>
          <rPr>
            <b/>
            <sz val="8"/>
            <rFont val="Tahoma"/>
            <family val="0"/>
          </rPr>
          <t>Wpisz prognozowaną w IV kwartale spłatę odsetek od kredytów i pożyczek wynikającą z planowanych wielkości</t>
        </r>
      </text>
    </comment>
    <comment ref="H19" authorId="1">
      <text>
        <r>
          <rPr>
            <b/>
            <sz val="8"/>
            <rFont val="Tahoma"/>
            <family val="0"/>
          </rPr>
          <t>Wpisz prognozowaną w IV kwartale spłatę odsetek od kredytów i pożyczek wynikającą z porozumień dotyczących środków z Unii Europejskiej.</t>
        </r>
      </text>
    </comment>
    <comment ref="I19" authorId="1">
      <text>
        <r>
          <rPr>
            <b/>
            <sz val="8"/>
            <rFont val="Tahoma"/>
            <family val="0"/>
          </rPr>
          <t>Wpisz prognozowaną w IV kwartale spłatę odsetek i dyskonta od wyemitowanych obligacji wynikających z planowanych wielkości</t>
        </r>
      </text>
    </comment>
    <comment ref="J19" authorId="1">
      <text>
        <r>
          <rPr>
            <b/>
            <sz val="8"/>
            <rFont val="Tahoma"/>
            <family val="0"/>
          </rPr>
          <t>Wpisz prognozowaną w IV kwartale spłatę odsetek od wyemitowanych obligacji związanych z porozumieniami dotyczącymi środków z Unii Europejskiej.</t>
        </r>
      </text>
    </comment>
    <comment ref="K19" authorId="1">
      <text>
        <r>
          <rPr>
            <b/>
            <sz val="8"/>
            <rFont val="Tahoma"/>
            <family val="0"/>
          </rPr>
          <t xml:space="preserve">Wpisz prognozowaną w IV kwartale spłatę odsetek i dyskonta od planowanej emisji obligacji na finansowanie przejściowego deficytu budżetowego </t>
        </r>
      </text>
    </comment>
    <comment ref="L19" authorId="1">
      <text>
        <r>
          <rPr>
            <b/>
            <sz val="8"/>
            <rFont val="Tahoma"/>
            <family val="0"/>
          </rPr>
          <t>Wpisz prognozowaną w IV kwartale spłatę odsetek od obligacji wynikającą z planowanych wielkości</t>
        </r>
      </text>
    </comment>
    <comment ref="M19" authorId="1">
      <text>
        <r>
          <rPr>
            <b/>
            <sz val="8"/>
            <rFont val="Tahoma"/>
            <family val="0"/>
          </rPr>
          <t>Wpisz prognozowaną w IV kwartale spłatę odsetek od planowanych obligacji związanych z porozumieniami dotyczącymi środków z Unii Europejskiej.</t>
        </r>
      </text>
    </comment>
    <comment ref="D20" authorId="0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E20" authorId="1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20" authorId="1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T20" authorId="0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D21" authorId="0">
      <text>
        <r>
          <rPr>
            <b/>
            <sz val="8"/>
            <color indexed="8"/>
            <rFont val="Times New Roman"/>
            <family val="1"/>
          </rPr>
          <t xml:space="preserve">Wpisz prognozowaną w danym roku kwotę transz kredytów i pożyczek jakie otrzyma budżet, a wynikającą z zawartych umów
</t>
        </r>
      </text>
    </comment>
    <comment ref="E21" authorId="1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G21" authorId="1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H21" authorId="1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I21" authorId="1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J21" authorId="1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21" authorId="1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21" authorId="1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Q21" authorId="1">
      <text>
        <r>
          <rPr>
            <b/>
            <sz val="8"/>
            <rFont val="Tahoma"/>
            <family val="0"/>
          </rPr>
          <t>Wpisz planowane dochody w roku</t>
        </r>
      </text>
    </comment>
    <comment ref="D22" authorId="0">
      <text>
        <r>
          <rPr>
            <b/>
            <sz val="8"/>
            <color indexed="8"/>
            <rFont val="Times New Roman"/>
            <family val="1"/>
          </rPr>
          <t>Wpisz prognozowaną w danym roku kwotę spłaty rat kredytów i pożyczek wynikającą z zawartych umów</t>
        </r>
      </text>
    </comment>
    <comment ref="E22" authorId="1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G22" authorId="1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H22" authorId="1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I22" authorId="1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J22" authorId="1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22" authorId="1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22" authorId="1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22" authorId="1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O22" authorId="1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R22" authorId="0">
      <text>
        <r>
          <rPr>
            <b/>
            <sz val="8"/>
            <color indexed="8"/>
            <rFont val="Times New Roman"/>
            <family val="1"/>
          </rPr>
          <t>Progonzowany  stan długu na koniec roku</t>
        </r>
      </text>
    </comment>
    <comment ref="D23" authorId="0">
      <text>
        <r>
          <rPr>
            <b/>
            <sz val="8"/>
            <color indexed="8"/>
            <rFont val="Times New Roman"/>
            <family val="1"/>
          </rPr>
          <t>Wpisz prognozowaną w danym roku kwotę spłaty odsetek od kredytów i pożyczek wynikającą z zawartych umów</t>
        </r>
      </text>
    </comment>
    <comment ref="E23" authorId="1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G23" authorId="1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H23" authorId="1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I23" authorId="1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J23" authorId="1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23" authorId="1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23" authorId="1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R23" authorId="0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S23" authorId="2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D24" authorId="0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E24" authorId="1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24" authorId="1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H24" authorId="1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I24" authorId="1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J24" authorId="1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24" authorId="1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24" authorId="1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S24" authorId="1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T24" authorId="0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D25" authorId="0">
      <text>
        <r>
          <rPr>
            <b/>
            <sz val="8"/>
            <color indexed="8"/>
            <rFont val="Times New Roman"/>
            <family val="1"/>
          </rPr>
          <t xml:space="preserve">Wpisz prognozowaną w danym roku kwotę transz kredytów i pożyczek jakie otrzyma budżet, a wynikającą z zawartych umów
</t>
        </r>
      </text>
    </comment>
    <comment ref="E25" authorId="1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G25" authorId="1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H25" authorId="1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I25" authorId="1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J25" authorId="1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25" authorId="1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25" authorId="1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Q25" authorId="1">
      <text>
        <r>
          <rPr>
            <b/>
            <sz val="8"/>
            <rFont val="Tahoma"/>
            <family val="0"/>
          </rPr>
          <t>Wpisz planowane dochody w roku</t>
        </r>
      </text>
    </comment>
    <comment ref="D26" authorId="0">
      <text>
        <r>
          <rPr>
            <b/>
            <sz val="8"/>
            <color indexed="8"/>
            <rFont val="Times New Roman"/>
            <family val="1"/>
          </rPr>
          <t>Wpisz prognozowaną w danym roku kwotę spłaty rat kredytów i pożyczek wynikającą z zawartych umów</t>
        </r>
      </text>
    </comment>
    <comment ref="E26" authorId="1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G26" authorId="1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H26" authorId="1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I26" authorId="1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J26" authorId="1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26" authorId="1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26" authorId="1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26" authorId="1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O26" authorId="1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R26" authorId="0">
      <text>
        <r>
          <rPr>
            <b/>
            <sz val="8"/>
            <color indexed="8"/>
            <rFont val="Times New Roman"/>
            <family val="1"/>
          </rPr>
          <t>Progonzowany  stan długu na koniec roku</t>
        </r>
      </text>
    </comment>
    <comment ref="D27" authorId="0">
      <text>
        <r>
          <rPr>
            <b/>
            <sz val="8"/>
            <color indexed="8"/>
            <rFont val="Times New Roman"/>
            <family val="1"/>
          </rPr>
          <t>Wpisz prognozowaną w danym roku kwotę spłaty odsetek od kredytów i pożyczek wynikającą z zawartych umów</t>
        </r>
      </text>
    </comment>
    <comment ref="E27" authorId="1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G27" authorId="1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H27" authorId="1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I27" authorId="1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J27" authorId="1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27" authorId="1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27" authorId="1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R27" authorId="0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S27" authorId="2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D28" authorId="0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E28" authorId="1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28" authorId="1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H28" authorId="1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I28" authorId="1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J28" authorId="1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28" authorId="1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28" authorId="1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S28" authorId="1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T28" authorId="0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D29" authorId="0">
      <text>
        <r>
          <rPr>
            <b/>
            <sz val="8"/>
            <color indexed="8"/>
            <rFont val="Times New Roman"/>
            <family val="1"/>
          </rPr>
          <t xml:space="preserve">Wpisz prognozowaną w danym roku kwotę transz kredytów i pożyczek jakie otrzyma budżet, a wynikającą z zawartych umów
</t>
        </r>
      </text>
    </comment>
    <comment ref="E29" authorId="1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G29" authorId="1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H29" authorId="1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I29" authorId="1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J29" authorId="1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29" authorId="1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29" authorId="1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Q29" authorId="1">
      <text>
        <r>
          <rPr>
            <b/>
            <sz val="8"/>
            <rFont val="Tahoma"/>
            <family val="0"/>
          </rPr>
          <t>Wpisz planowane dochody w roku</t>
        </r>
      </text>
    </comment>
    <comment ref="D30" authorId="0">
      <text>
        <r>
          <rPr>
            <b/>
            <sz val="8"/>
            <color indexed="8"/>
            <rFont val="Times New Roman"/>
            <family val="1"/>
          </rPr>
          <t>Wpisz prognozowaną w danym roku kwotę spłaty rat kredytów i pożyczek wynikającą z zawartych umów</t>
        </r>
      </text>
    </comment>
    <comment ref="E30" authorId="1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G30" authorId="1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H30" authorId="1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I30" authorId="1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J30" authorId="1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30" authorId="1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30" authorId="1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30" authorId="1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O30" authorId="1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R30" authorId="0">
      <text>
        <r>
          <rPr>
            <b/>
            <sz val="8"/>
            <color indexed="8"/>
            <rFont val="Times New Roman"/>
            <family val="1"/>
          </rPr>
          <t>Progonzowany  stan długu na koniec roku</t>
        </r>
      </text>
    </comment>
    <comment ref="D31" authorId="0">
      <text>
        <r>
          <rPr>
            <b/>
            <sz val="8"/>
            <color indexed="8"/>
            <rFont val="Times New Roman"/>
            <family val="1"/>
          </rPr>
          <t>Wpisz prognozowaną w danym roku kwotę spłaty odsetek od kredytów i pożyczek wynikającą z zawartych umów</t>
        </r>
      </text>
    </comment>
    <comment ref="E31" authorId="1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G31" authorId="1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H31" authorId="1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I31" authorId="1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J31" authorId="1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31" authorId="1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31" authorId="1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R31" authorId="0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S31" authorId="2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D32" authorId="0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E32" authorId="1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32" authorId="1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H32" authorId="1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I32" authorId="1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J32" authorId="1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32" authorId="1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32" authorId="1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S32" authorId="1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T32" authorId="0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D33" authorId="0">
      <text>
        <r>
          <rPr>
            <b/>
            <sz val="8"/>
            <color indexed="8"/>
            <rFont val="Times New Roman"/>
            <family val="1"/>
          </rPr>
          <t xml:space="preserve">Wpisz prognozowaną w danym roku kwotę transz kredytów i pożyczek jakie otrzyma budżet, a wynikającą z zawartych umów
</t>
        </r>
      </text>
    </comment>
    <comment ref="E33" authorId="1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G33" authorId="1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H33" authorId="1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I33" authorId="1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J33" authorId="1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33" authorId="1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33" authorId="1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Q33" authorId="1">
      <text>
        <r>
          <rPr>
            <b/>
            <sz val="8"/>
            <rFont val="Tahoma"/>
            <family val="0"/>
          </rPr>
          <t>Wpisz planowane dochody w roku</t>
        </r>
      </text>
    </comment>
    <comment ref="D34" authorId="0">
      <text>
        <r>
          <rPr>
            <b/>
            <sz val="8"/>
            <color indexed="8"/>
            <rFont val="Times New Roman"/>
            <family val="1"/>
          </rPr>
          <t>Wpisz prognozowaną w danym roku kwotę spłaty rat kredytów i pożyczek wynikającą z zawartych umów</t>
        </r>
      </text>
    </comment>
    <comment ref="E34" authorId="1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G34" authorId="1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H34" authorId="1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I34" authorId="1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J34" authorId="1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34" authorId="1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34" authorId="1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34" authorId="1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O34" authorId="1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R34" authorId="0">
      <text>
        <r>
          <rPr>
            <b/>
            <sz val="8"/>
            <color indexed="8"/>
            <rFont val="Times New Roman"/>
            <family val="1"/>
          </rPr>
          <t>Progonzowany  stan długu na koniec roku</t>
        </r>
      </text>
    </comment>
    <comment ref="D35" authorId="0">
      <text>
        <r>
          <rPr>
            <b/>
            <sz val="8"/>
            <color indexed="8"/>
            <rFont val="Times New Roman"/>
            <family val="1"/>
          </rPr>
          <t>Wpisz prognozowaną w danym roku kwotę spłaty odsetek od kredytów i pożyczek wynikającą z zawartych umów</t>
        </r>
      </text>
    </comment>
    <comment ref="E35" authorId="1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G35" authorId="1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H35" authorId="1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I35" authorId="1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J35" authorId="1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35" authorId="1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35" authorId="1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R35" authorId="0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S35" authorId="2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D36" authorId="1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E36" authorId="1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36" authorId="1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H36" authorId="1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I36" authorId="1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J36" authorId="1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36" authorId="1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36" authorId="1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S36" authorId="1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T36" authorId="0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D37" authorId="1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E37" authorId="1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G37" authorId="1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H37" authorId="1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I37" authorId="1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J37" authorId="1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37" authorId="1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37" authorId="1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Q37" authorId="1">
      <text>
        <r>
          <rPr>
            <b/>
            <sz val="8"/>
            <rFont val="Tahoma"/>
            <family val="0"/>
          </rPr>
          <t>Wpisz planowane dochody w roku</t>
        </r>
      </text>
    </comment>
    <comment ref="D38" authorId="1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E38" authorId="1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G38" authorId="1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H38" authorId="1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I38" authorId="1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J38" authorId="1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38" authorId="1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38" authorId="1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38" authorId="1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O38" authorId="1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R38" authorId="0">
      <text>
        <r>
          <rPr>
            <b/>
            <sz val="8"/>
            <color indexed="8"/>
            <rFont val="Times New Roman"/>
            <family val="1"/>
          </rPr>
          <t>Progonzowany  stan długu na koniec roku</t>
        </r>
      </text>
    </comment>
    <comment ref="D39" authorId="1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E39" authorId="1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G39" authorId="1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H39" authorId="1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I39" authorId="1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J39" authorId="1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39" authorId="1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39" authorId="1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R39" authorId="0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S39" authorId="2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D41" authorId="1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E41" authorId="1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G41" authorId="1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H41" authorId="1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I41" authorId="1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J41" authorId="1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41" authorId="1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41" authorId="1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Q41" authorId="1">
      <text>
        <r>
          <rPr>
            <b/>
            <sz val="8"/>
            <rFont val="Tahoma"/>
            <family val="0"/>
          </rPr>
          <t>Wpisz planowane dochody w roku</t>
        </r>
      </text>
    </comment>
    <comment ref="D42" authorId="1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E42" authorId="1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G42" authorId="1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H42" authorId="1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I42" authorId="1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J42" authorId="1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42" authorId="1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42" authorId="1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42" authorId="1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O42" authorId="1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R42" authorId="0">
      <text>
        <r>
          <rPr>
            <b/>
            <sz val="8"/>
            <color indexed="8"/>
            <rFont val="Times New Roman"/>
            <family val="1"/>
          </rPr>
          <t>Progonzowany  stan długu na koniec roku</t>
        </r>
      </text>
    </comment>
    <comment ref="D43" authorId="1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E43" authorId="1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G43" authorId="1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H43" authorId="1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I43" authorId="1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J43" authorId="1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43" authorId="1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43" authorId="1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R43" authorId="0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S43" authorId="2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D45" authorId="1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E45" authorId="1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G45" authorId="1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H45" authorId="1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I45" authorId="1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J45" authorId="1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45" authorId="1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45" authorId="1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Q45" authorId="1">
      <text>
        <r>
          <rPr>
            <b/>
            <sz val="8"/>
            <rFont val="Tahoma"/>
            <family val="0"/>
          </rPr>
          <t>Wpisz planowane dochody w roku</t>
        </r>
      </text>
    </comment>
    <comment ref="D46" authorId="1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E46" authorId="1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G46" authorId="1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H46" authorId="1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I46" authorId="1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J46" authorId="1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46" authorId="1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46" authorId="1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46" authorId="1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O46" authorId="1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R46" authorId="0">
      <text>
        <r>
          <rPr>
            <b/>
            <sz val="8"/>
            <color indexed="8"/>
            <rFont val="Times New Roman"/>
            <family val="1"/>
          </rPr>
          <t>Progonzowany  stan długu na koniec roku</t>
        </r>
      </text>
    </comment>
    <comment ref="D47" authorId="1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E47" authorId="1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G47" authorId="1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H47" authorId="1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I47" authorId="1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J47" authorId="1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47" authorId="1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47" authorId="1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R47" authorId="0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S47" authorId="2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D49" authorId="1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E49" authorId="1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G49" authorId="1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H49" authorId="1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I49" authorId="1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J49" authorId="1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49" authorId="1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49" authorId="1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Q49" authorId="1">
      <text>
        <r>
          <rPr>
            <b/>
            <sz val="8"/>
            <rFont val="Tahoma"/>
            <family val="0"/>
          </rPr>
          <t>Wpisz planowane dochody w roku</t>
        </r>
      </text>
    </comment>
    <comment ref="D50" authorId="1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E50" authorId="1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G50" authorId="1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H50" authorId="1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I50" authorId="1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J50" authorId="1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50" authorId="1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50" authorId="1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50" authorId="1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O50" authorId="1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R50" authorId="0">
      <text>
        <r>
          <rPr>
            <b/>
            <sz val="8"/>
            <color indexed="8"/>
            <rFont val="Times New Roman"/>
            <family val="1"/>
          </rPr>
          <t>Progonzowany  stan długu na koniec roku</t>
        </r>
      </text>
    </comment>
    <comment ref="D51" authorId="1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E51" authorId="1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G51" authorId="1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H51" authorId="1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I51" authorId="1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J51" authorId="1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51" authorId="1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51" authorId="1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R51" authorId="0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S51" authorId="2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D53" authorId="1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E53" authorId="1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G53" authorId="1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H53" authorId="1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I53" authorId="1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J53" authorId="1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53" authorId="1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53" authorId="1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Q53" authorId="1">
      <text>
        <r>
          <rPr>
            <b/>
            <sz val="8"/>
            <rFont val="Tahoma"/>
            <family val="0"/>
          </rPr>
          <t>Wpisz planowane dochody w roku</t>
        </r>
      </text>
    </comment>
    <comment ref="D54" authorId="1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E54" authorId="1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G54" authorId="1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H54" authorId="1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I54" authorId="1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J54" authorId="1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54" authorId="1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54" authorId="1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54" authorId="1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O54" authorId="1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R54" authorId="0">
      <text>
        <r>
          <rPr>
            <b/>
            <sz val="8"/>
            <color indexed="8"/>
            <rFont val="Times New Roman"/>
            <family val="1"/>
          </rPr>
          <t>Progonzowany  stan długu na koniec roku</t>
        </r>
      </text>
    </comment>
    <comment ref="D55" authorId="1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E55" authorId="1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G55" authorId="1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H55" authorId="1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I55" authorId="1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J55" authorId="1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55" authorId="1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55" authorId="1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R55" authorId="0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S55" authorId="2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D57" authorId="1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E57" authorId="1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G57" authorId="1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H57" authorId="1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I57" authorId="1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J57" authorId="1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57" authorId="1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57" authorId="1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Q57" authorId="1">
      <text>
        <r>
          <rPr>
            <b/>
            <sz val="8"/>
            <rFont val="Tahoma"/>
            <family val="0"/>
          </rPr>
          <t>Wpisz planowane dochody w roku</t>
        </r>
      </text>
    </comment>
    <comment ref="D58" authorId="1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E58" authorId="1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G58" authorId="1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H58" authorId="1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I58" authorId="1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J58" authorId="1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58" authorId="1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58" authorId="1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58" authorId="1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O58" authorId="1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R58" authorId="0">
      <text>
        <r>
          <rPr>
            <b/>
            <sz val="8"/>
            <color indexed="8"/>
            <rFont val="Times New Roman"/>
            <family val="1"/>
          </rPr>
          <t>Progonzowany  stan długu na koniec roku</t>
        </r>
      </text>
    </comment>
    <comment ref="D59" authorId="1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E59" authorId="1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G59" authorId="1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H59" authorId="1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I59" authorId="1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J59" authorId="1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59" authorId="1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59" authorId="1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R59" authorId="0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S59" authorId="2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D61" authorId="1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E61" authorId="1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G61" authorId="1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H61" authorId="1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I61" authorId="1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J61" authorId="1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61" authorId="1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61" authorId="1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Q61" authorId="1">
      <text>
        <r>
          <rPr>
            <b/>
            <sz val="8"/>
            <rFont val="Tahoma"/>
            <family val="0"/>
          </rPr>
          <t>Wpisz planowane dochody w roku</t>
        </r>
      </text>
    </comment>
    <comment ref="D62" authorId="1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E62" authorId="1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G62" authorId="1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H62" authorId="1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I62" authorId="1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J62" authorId="1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62" authorId="1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62" authorId="1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62" authorId="1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O62" authorId="1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R62" authorId="0">
      <text>
        <r>
          <rPr>
            <b/>
            <sz val="8"/>
            <color indexed="8"/>
            <rFont val="Times New Roman"/>
            <family val="1"/>
          </rPr>
          <t>Progonzowany  stan długu na koniec roku</t>
        </r>
      </text>
    </comment>
    <comment ref="D63" authorId="1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E63" authorId="1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G63" authorId="1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H63" authorId="1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I63" authorId="1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J63" authorId="1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63" authorId="1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63" authorId="1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R63" authorId="0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S63" authorId="2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D65" authorId="1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E65" authorId="1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G65" authorId="1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H65" authorId="1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I65" authorId="1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J65" authorId="1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65" authorId="1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65" authorId="1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Q65" authorId="1">
      <text>
        <r>
          <rPr>
            <b/>
            <sz val="8"/>
            <rFont val="Tahoma"/>
            <family val="0"/>
          </rPr>
          <t>Wpisz planowane dochody w roku</t>
        </r>
      </text>
    </comment>
    <comment ref="D66" authorId="1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E66" authorId="1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G66" authorId="1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H66" authorId="1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I66" authorId="1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J66" authorId="1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66" authorId="1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66" authorId="1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66" authorId="1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O66" authorId="1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R66" authorId="0">
      <text>
        <r>
          <rPr>
            <b/>
            <sz val="8"/>
            <color indexed="8"/>
            <rFont val="Times New Roman"/>
            <family val="1"/>
          </rPr>
          <t>Progonzowany  stan długu na koniec roku</t>
        </r>
      </text>
    </comment>
    <comment ref="D67" authorId="1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E67" authorId="1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G67" authorId="1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H67" authorId="1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I67" authorId="1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J67" authorId="1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67" authorId="1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67" authorId="1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R67" authorId="0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S67" authorId="2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D69" authorId="1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E69" authorId="1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G69" authorId="1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H69" authorId="1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I69" authorId="1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J69" authorId="1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69" authorId="1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69" authorId="1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Q69" authorId="1">
      <text>
        <r>
          <rPr>
            <b/>
            <sz val="8"/>
            <rFont val="Tahoma"/>
            <family val="0"/>
          </rPr>
          <t>Wpisz planowane dochody w roku</t>
        </r>
      </text>
    </comment>
    <comment ref="D70" authorId="1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E70" authorId="1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G70" authorId="1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H70" authorId="1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I70" authorId="1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J70" authorId="1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70" authorId="1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70" authorId="1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70" authorId="1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O70" authorId="1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R70" authorId="0">
      <text>
        <r>
          <rPr>
            <b/>
            <sz val="8"/>
            <color indexed="8"/>
            <rFont val="Times New Roman"/>
            <family val="1"/>
          </rPr>
          <t>Progonzowany  stan długu na koniec roku</t>
        </r>
      </text>
    </comment>
    <comment ref="D71" authorId="1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E71" authorId="1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G71" authorId="1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H71" authorId="1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I71" authorId="1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J71" authorId="1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71" authorId="1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71" authorId="1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R71" authorId="0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S71" authorId="2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D73" authorId="1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E73" authorId="1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G73" authorId="1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H73" authorId="1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I73" authorId="1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J73" authorId="1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73" authorId="1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73" authorId="1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Q73" authorId="1">
      <text>
        <r>
          <rPr>
            <b/>
            <sz val="8"/>
            <rFont val="Tahoma"/>
            <family val="0"/>
          </rPr>
          <t>Wpisz planowane dochody w roku</t>
        </r>
      </text>
    </comment>
    <comment ref="D74" authorId="1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E74" authorId="1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G74" authorId="1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H74" authorId="1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I74" authorId="1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J74" authorId="1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74" authorId="1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74" authorId="1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74" authorId="1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O74" authorId="1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R74" authorId="0">
      <text>
        <r>
          <rPr>
            <b/>
            <sz val="8"/>
            <color indexed="8"/>
            <rFont val="Times New Roman"/>
            <family val="1"/>
          </rPr>
          <t>Progonzowany  stan długu na koniec roku</t>
        </r>
      </text>
    </comment>
    <comment ref="D75" authorId="1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E75" authorId="1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G75" authorId="1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H75" authorId="1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I75" authorId="1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J75" authorId="1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75" authorId="1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75" authorId="1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R75" authorId="0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S75" authorId="2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D40" authorId="1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E40" authorId="1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40" authorId="1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H40" authorId="1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I40" authorId="1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J40" authorId="1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40" authorId="1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40" authorId="1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S40" authorId="1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T40" authorId="0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D44" authorId="1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E44" authorId="1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44" authorId="1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H44" authorId="1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I44" authorId="1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J44" authorId="1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44" authorId="1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44" authorId="1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S44" authorId="1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T44" authorId="0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D48" authorId="1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E48" authorId="1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48" authorId="1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H48" authorId="1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I48" authorId="1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J48" authorId="1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48" authorId="1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48" authorId="1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S48" authorId="1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T48" authorId="0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D52" authorId="1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E52" authorId="1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52" authorId="1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H52" authorId="1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I52" authorId="1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J52" authorId="1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52" authorId="1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52" authorId="1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S52" authorId="1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T52" authorId="0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D56" authorId="1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E56" authorId="1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56" authorId="1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H56" authorId="1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I56" authorId="1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J56" authorId="1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56" authorId="1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56" authorId="1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S56" authorId="1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T56" authorId="0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D60" authorId="1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E60" authorId="1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60" authorId="1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H60" authorId="1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I60" authorId="1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J60" authorId="1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60" authorId="1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60" authorId="1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S60" authorId="1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T60" authorId="0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D64" authorId="1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E64" authorId="1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64" authorId="1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H64" authorId="1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I64" authorId="1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J64" authorId="1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64" authorId="1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64" authorId="1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S64" authorId="1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T64" authorId="0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D68" authorId="1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E68" authorId="1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68" authorId="1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H68" authorId="1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I68" authorId="1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J68" authorId="1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68" authorId="1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68" authorId="1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S68" authorId="1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T68" authorId="0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D72" authorId="1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E72" authorId="1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72" authorId="1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H72" authorId="1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I72" authorId="1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J72" authorId="1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72" authorId="1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72" authorId="1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S72" authorId="1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T72" authorId="0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D76" authorId="1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E76" authorId="1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76" authorId="1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H76" authorId="1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I76" authorId="1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J76" authorId="1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76" authorId="1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76" authorId="1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S76" authorId="1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T76" authorId="0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</commentList>
</comments>
</file>

<file path=xl/sharedStrings.xml><?xml version="1.0" encoding="utf-8"?>
<sst xmlns="http://schemas.openxmlformats.org/spreadsheetml/2006/main" count="460" uniqueCount="40">
  <si>
    <t>Rok</t>
  </si>
  <si>
    <t>kredyty i pożyczki</t>
  </si>
  <si>
    <t>zaciągnięte</t>
  </si>
  <si>
    <t>obligacje</t>
  </si>
  <si>
    <t>wymagane informacje</t>
  </si>
  <si>
    <t>stan długu na 31.12.</t>
  </si>
  <si>
    <t>X</t>
  </si>
  <si>
    <t>poręczenia - potencjalne spłaty w roku</t>
  </si>
  <si>
    <t>inne zobowiąza-nia wymagalne</t>
  </si>
  <si>
    <t>dochody budżetu</t>
  </si>
  <si>
    <t>spłata rat</t>
  </si>
  <si>
    <t>w tym: I kw.</t>
  </si>
  <si>
    <t>w tym: II kw.</t>
  </si>
  <si>
    <t>w tym: III kw.</t>
  </si>
  <si>
    <t>w tym: IV kw.</t>
  </si>
  <si>
    <t>spłata odsetek</t>
  </si>
  <si>
    <t>wartości ogółem</t>
  </si>
  <si>
    <t xml:space="preserve">dług </t>
  </si>
  <si>
    <t>przewidywane</t>
  </si>
  <si>
    <t>WYLICZENIA</t>
  </si>
  <si>
    <t>INSTRUKCJA OBSŁUGI ARKUSZA:</t>
  </si>
  <si>
    <t xml:space="preserve">1.Aruksz zapisany jest jako szablon. Aby z niego korzystać należy wpierw wcisnąć </t>
  </si>
  <si>
    <t>dwa klawisze razem CTRL i a. Wówczas pokaże się okno dialogowe, do którego</t>
  </si>
  <si>
    <t>należy wpisać katalog, w którym ma być zapisany arkusz oraz jego nazwę.</t>
  </si>
  <si>
    <t>Przykład wpisu podany jest w oknie dialogowym.</t>
  </si>
  <si>
    <t xml:space="preserve">2.Utworzony w ten sposób arkusz jest gotów do pracy jako arkusz xls. Z szablonu  </t>
  </si>
  <si>
    <t>o nazwie prognoza.xlt można korzystać do tworzenia nowej prognozy.</t>
  </si>
  <si>
    <t>wyemitowane</t>
  </si>
  <si>
    <t>4. Małe trójkąciki w lewym rogu komórki wskazują, że do komórki dołączony jest komentarz wyjaśniający</t>
  </si>
  <si>
    <t>co należy wpisać do komórki. Aby odczytać komentarz należy myszką najechać na komórkę.</t>
  </si>
  <si>
    <t>transza długu</t>
  </si>
  <si>
    <t xml:space="preserve">3. Arkusz ma zabezpieczone komórki, w których zawarte są formuły przeliczeniowe, aby pomyłkowo ich nie usunąć. </t>
  </si>
  <si>
    <t>i ponownie zabezpieczyć arkusz.</t>
  </si>
  <si>
    <t xml:space="preserve">Hasło zabezpieczenia arkusza "abc". Aby dodać więcej lat należy skopiować odpowiednią ilość ostatniego roku </t>
  </si>
  <si>
    <t>na podst. art. 82 u.1 pkt 1</t>
  </si>
  <si>
    <t>na podst. art. 82 u.1 pkt 2 i 3</t>
  </si>
  <si>
    <t>na podst. art. 169 u. 3</t>
  </si>
  <si>
    <t>wskaźnik % art. 169 u.f.p</t>
  </si>
  <si>
    <t>wskaźnik % art. 170 u.f.p</t>
  </si>
  <si>
    <t>Informacja o stanie finansowym na dzień 30.11.2008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</si>
</sst>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Tahoma"/>
      <family val="0"/>
    </font>
    <font>
      <b/>
      <sz val="10"/>
      <name val="Tahoma"/>
      <family val="0"/>
    </font>
    <font>
      <b/>
      <sz val="8"/>
      <color indexed="8"/>
      <name val="Times New Roman"/>
      <family val="1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ck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3" fontId="1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3" fontId="1" fillId="0" borderId="8" xfId="0" applyNumberFormat="1" applyFont="1" applyBorder="1" applyAlignment="1">
      <alignment/>
    </xf>
    <xf numFmtId="3" fontId="1" fillId="0" borderId="8" xfId="0" applyNumberFormat="1" applyFont="1" applyBorder="1" applyAlignment="1" applyProtection="1">
      <alignment/>
      <protection locked="0"/>
    </xf>
    <xf numFmtId="0" fontId="0" fillId="0" borderId="9" xfId="0" applyBorder="1" applyAlignment="1">
      <alignment horizontal="center"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 applyProtection="1">
      <alignment/>
      <protection locked="0"/>
    </xf>
    <xf numFmtId="4" fontId="1" fillId="0" borderId="13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/>
    </xf>
    <xf numFmtId="3" fontId="1" fillId="0" borderId="14" xfId="0" applyNumberFormat="1" applyFont="1" applyBorder="1" applyAlignment="1" applyProtection="1">
      <alignment/>
      <protection locked="0"/>
    </xf>
    <xf numFmtId="3" fontId="1" fillId="0" borderId="15" xfId="0" applyNumberFormat="1" applyFont="1" applyBorder="1" applyAlignment="1">
      <alignment/>
    </xf>
    <xf numFmtId="3" fontId="1" fillId="0" borderId="15" xfId="0" applyNumberFormat="1" applyFont="1" applyBorder="1" applyAlignment="1" applyProtection="1">
      <alignment/>
      <protection locked="0"/>
    </xf>
    <xf numFmtId="3" fontId="1" fillId="0" borderId="16" xfId="0" applyNumberFormat="1" applyFont="1" applyBorder="1" applyAlignment="1" applyProtection="1">
      <alignment/>
      <protection locked="0"/>
    </xf>
    <xf numFmtId="3" fontId="1" fillId="0" borderId="17" xfId="0" applyNumberFormat="1" applyFont="1" applyBorder="1" applyAlignment="1">
      <alignment/>
    </xf>
    <xf numFmtId="3" fontId="1" fillId="0" borderId="17" xfId="0" applyNumberFormat="1" applyFont="1" applyBorder="1" applyAlignment="1" applyProtection="1">
      <alignment/>
      <protection locked="0"/>
    </xf>
    <xf numFmtId="3" fontId="1" fillId="0" borderId="14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 applyProtection="1">
      <alignment/>
      <protection locked="0"/>
    </xf>
    <xf numFmtId="4" fontId="1" fillId="0" borderId="19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/>
    </xf>
    <xf numFmtId="3" fontId="1" fillId="0" borderId="20" xfId="0" applyNumberFormat="1" applyFont="1" applyBorder="1" applyAlignment="1" applyProtection="1">
      <alignment horizontal="right" vertical="center"/>
      <protection locked="0"/>
    </xf>
    <xf numFmtId="3" fontId="1" fillId="0" borderId="18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/>
    </xf>
    <xf numFmtId="3" fontId="1" fillId="0" borderId="21" xfId="0" applyNumberFormat="1" applyFont="1" applyBorder="1" applyAlignment="1" applyProtection="1">
      <alignment/>
      <protection locked="0"/>
    </xf>
    <xf numFmtId="3" fontId="1" fillId="0" borderId="22" xfId="0" applyNumberFormat="1" applyFont="1" applyBorder="1" applyAlignment="1" applyProtection="1">
      <alignment/>
      <protection locked="0"/>
    </xf>
    <xf numFmtId="3" fontId="1" fillId="0" borderId="23" xfId="0" applyNumberFormat="1" applyFont="1" applyBorder="1" applyAlignment="1" applyProtection="1">
      <alignment/>
      <protection locked="0"/>
    </xf>
    <xf numFmtId="3" fontId="1" fillId="0" borderId="9" xfId="0" applyNumberFormat="1" applyFont="1" applyBorder="1" applyAlignment="1" applyProtection="1">
      <alignment horizontal="center" vertical="center"/>
      <protection/>
    </xf>
    <xf numFmtId="3" fontId="1" fillId="0" borderId="7" xfId="0" applyNumberFormat="1" applyFont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/>
    </xf>
    <xf numFmtId="3" fontId="1" fillId="0" borderId="25" xfId="0" applyNumberFormat="1" applyFont="1" applyBorder="1" applyAlignment="1" applyProtection="1">
      <alignment/>
      <protection locked="0"/>
    </xf>
    <xf numFmtId="3" fontId="1" fillId="0" borderId="26" xfId="0" applyNumberFormat="1" applyFont="1" applyBorder="1" applyAlignment="1">
      <alignment/>
    </xf>
    <xf numFmtId="3" fontId="1" fillId="0" borderId="26" xfId="0" applyNumberFormat="1" applyFont="1" applyBorder="1" applyAlignment="1" applyProtection="1">
      <alignment/>
      <protection locked="0"/>
    </xf>
    <xf numFmtId="3" fontId="1" fillId="0" borderId="25" xfId="0" applyNumberFormat="1" applyFont="1" applyBorder="1" applyAlignment="1">
      <alignment/>
    </xf>
    <xf numFmtId="3" fontId="0" fillId="0" borderId="0" xfId="0" applyNumberFormat="1" applyAlignment="1">
      <alignment/>
    </xf>
    <xf numFmtId="3" fontId="1" fillId="0" borderId="13" xfId="0" applyNumberFormat="1" applyFont="1" applyBorder="1" applyAlignment="1" applyProtection="1">
      <alignment horizontal="center" vertical="center"/>
      <protection locked="0"/>
    </xf>
    <xf numFmtId="3" fontId="1" fillId="0" borderId="13" xfId="0" applyNumberFormat="1" applyFont="1" applyBorder="1" applyAlignment="1" applyProtection="1">
      <alignment horizontal="right"/>
      <protection locked="0"/>
    </xf>
    <xf numFmtId="3" fontId="4" fillId="0" borderId="13" xfId="0" applyNumberFormat="1" applyFont="1" applyBorder="1" applyAlignment="1" applyProtection="1">
      <alignment horizontal="right"/>
      <protection/>
    </xf>
    <xf numFmtId="3" fontId="1" fillId="0" borderId="21" xfId="0" applyNumberFormat="1" applyFont="1" applyBorder="1" applyAlignment="1" applyProtection="1">
      <alignment horizontal="right"/>
      <protection locked="0"/>
    </xf>
    <xf numFmtId="3" fontId="1" fillId="0" borderId="26" xfId="0" applyNumberFormat="1" applyFont="1" applyBorder="1" applyAlignment="1" applyProtection="1">
      <alignment horizontal="right"/>
      <protection locked="0"/>
    </xf>
    <xf numFmtId="3" fontId="1" fillId="0" borderId="15" xfId="0" applyNumberFormat="1" applyFont="1" applyBorder="1" applyAlignment="1" applyProtection="1">
      <alignment horizontal="center" vertical="center"/>
      <protection locked="0"/>
    </xf>
    <xf numFmtId="3" fontId="1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3" fontId="1" fillId="0" borderId="0" xfId="0" applyNumberFormat="1" applyFont="1" applyBorder="1" applyAlignment="1" applyProtection="1">
      <alignment/>
      <protection locked="0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 applyProtection="1">
      <alignment horizontal="center" vertical="center"/>
      <protection locked="0"/>
    </xf>
    <xf numFmtId="3" fontId="1" fillId="0" borderId="8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left" vertical="center"/>
    </xf>
    <xf numFmtId="3" fontId="1" fillId="0" borderId="27" xfId="0" applyNumberFormat="1" applyFont="1" applyBorder="1" applyAlignment="1" applyProtection="1">
      <alignment/>
      <protection/>
    </xf>
    <xf numFmtId="3" fontId="1" fillId="0" borderId="28" xfId="0" applyNumberFormat="1" applyFont="1" applyBorder="1" applyAlignment="1">
      <alignment/>
    </xf>
    <xf numFmtId="3" fontId="1" fillId="0" borderId="24" xfId="0" applyNumberFormat="1" applyFont="1" applyBorder="1" applyAlignment="1" applyProtection="1">
      <alignment horizontal="center" vertical="center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3" fontId="1" fillId="0" borderId="25" xfId="0" applyNumberFormat="1" applyFont="1" applyBorder="1" applyAlignment="1" applyProtection="1">
      <alignment/>
      <protection/>
    </xf>
    <xf numFmtId="3" fontId="1" fillId="0" borderId="1" xfId="0" applyNumberFormat="1" applyFont="1" applyBorder="1" applyAlignment="1" applyProtection="1">
      <alignment horizontal="right"/>
      <protection locked="0"/>
    </xf>
    <xf numFmtId="4" fontId="1" fillId="0" borderId="0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3" fontId="1" fillId="0" borderId="33" xfId="0" applyNumberFormat="1" applyFont="1" applyBorder="1" applyAlignment="1">
      <alignment/>
    </xf>
    <xf numFmtId="3" fontId="1" fillId="0" borderId="20" xfId="0" applyNumberFormat="1" applyFon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 vertical="center"/>
    </xf>
    <xf numFmtId="4" fontId="1" fillId="0" borderId="35" xfId="0" applyNumberFormat="1" applyFont="1" applyBorder="1" applyAlignment="1">
      <alignment horizontal="center" vertical="center"/>
    </xf>
    <xf numFmtId="3" fontId="1" fillId="0" borderId="36" xfId="0" applyNumberFormat="1" applyFont="1" applyBorder="1" applyAlignment="1">
      <alignment horizontal="center" vertical="center"/>
    </xf>
    <xf numFmtId="3" fontId="1" fillId="0" borderId="37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3" fontId="1" fillId="0" borderId="38" xfId="0" applyNumberFormat="1" applyFont="1" applyBorder="1" applyAlignment="1" applyProtection="1">
      <alignment/>
      <protection/>
    </xf>
    <xf numFmtId="3" fontId="4" fillId="0" borderId="37" xfId="0" applyNumberFormat="1" applyFont="1" applyBorder="1" applyAlignment="1">
      <alignment horizontal="right"/>
    </xf>
    <xf numFmtId="0" fontId="0" fillId="0" borderId="0" xfId="0" applyAlignment="1" applyProtection="1">
      <alignment/>
      <protection locked="0"/>
    </xf>
    <xf numFmtId="3" fontId="1" fillId="0" borderId="35" xfId="0" applyNumberFormat="1" applyFont="1" applyBorder="1" applyAlignment="1" applyProtection="1">
      <alignment/>
      <protection locked="0"/>
    </xf>
    <xf numFmtId="3" fontId="1" fillId="0" borderId="41" xfId="0" applyNumberFormat="1" applyFont="1" applyBorder="1" applyAlignment="1" applyProtection="1">
      <alignment/>
      <protection locked="0"/>
    </xf>
    <xf numFmtId="3" fontId="1" fillId="0" borderId="27" xfId="0" applyNumberFormat="1" applyFont="1" applyBorder="1" applyAlignment="1" applyProtection="1">
      <alignment/>
      <protection locked="0"/>
    </xf>
    <xf numFmtId="3" fontId="1" fillId="0" borderId="24" xfId="0" applyNumberFormat="1" applyFont="1" applyBorder="1" applyAlignment="1" applyProtection="1">
      <alignment/>
      <protection locked="0"/>
    </xf>
    <xf numFmtId="3" fontId="1" fillId="0" borderId="42" xfId="0" applyNumberFormat="1" applyFont="1" applyBorder="1" applyAlignment="1" applyProtection="1">
      <alignment/>
      <protection locked="0"/>
    </xf>
    <xf numFmtId="3" fontId="1" fillId="0" borderId="43" xfId="0" applyNumberFormat="1" applyFont="1" applyBorder="1" applyAlignment="1">
      <alignment/>
    </xf>
    <xf numFmtId="3" fontId="1" fillId="0" borderId="43" xfId="0" applyNumberFormat="1" applyFont="1" applyBorder="1" applyAlignment="1" applyProtection="1">
      <alignment/>
      <protection locked="0"/>
    </xf>
    <xf numFmtId="3" fontId="1" fillId="0" borderId="44" xfId="0" applyNumberFormat="1" applyFont="1" applyBorder="1" applyAlignment="1" applyProtection="1">
      <alignment/>
      <protection locked="0"/>
    </xf>
    <xf numFmtId="3" fontId="1" fillId="0" borderId="45" xfId="0" applyNumberFormat="1" applyFont="1" applyBorder="1" applyAlignment="1">
      <alignment/>
    </xf>
    <xf numFmtId="3" fontId="1" fillId="0" borderId="46" xfId="0" applyNumberFormat="1" applyFont="1" applyBorder="1" applyAlignment="1">
      <alignment horizontal="right"/>
    </xf>
    <xf numFmtId="3" fontId="1" fillId="0" borderId="47" xfId="0" applyNumberFormat="1" applyFont="1" applyBorder="1" applyAlignment="1">
      <alignment/>
    </xf>
    <xf numFmtId="3" fontId="1" fillId="0" borderId="48" xfId="0" applyNumberFormat="1" applyFont="1" applyBorder="1" applyAlignment="1">
      <alignment horizontal="right" vertical="center"/>
    </xf>
    <xf numFmtId="3" fontId="1" fillId="0" borderId="49" xfId="0" applyNumberFormat="1" applyFont="1" applyBorder="1" applyAlignment="1">
      <alignment horizontal="right"/>
    </xf>
    <xf numFmtId="3" fontId="1" fillId="0" borderId="5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1" fillId="0" borderId="51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/>
    </xf>
    <xf numFmtId="3" fontId="1" fillId="0" borderId="52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3" fontId="1" fillId="0" borderId="54" xfId="0" applyNumberFormat="1" applyFont="1" applyBorder="1" applyAlignment="1">
      <alignment/>
    </xf>
    <xf numFmtId="3" fontId="1" fillId="0" borderId="55" xfId="0" applyNumberFormat="1" applyFont="1" applyBorder="1" applyAlignment="1">
      <alignment/>
    </xf>
    <xf numFmtId="3" fontId="1" fillId="0" borderId="56" xfId="0" applyNumberFormat="1" applyFont="1" applyBorder="1" applyAlignment="1">
      <alignment horizontal="center" vertical="center"/>
    </xf>
    <xf numFmtId="3" fontId="1" fillId="0" borderId="57" xfId="0" applyNumberFormat="1" applyFont="1" applyBorder="1" applyAlignment="1" applyProtection="1">
      <alignment horizontal="right"/>
      <protection locked="0"/>
    </xf>
    <xf numFmtId="3" fontId="1" fillId="0" borderId="58" xfId="0" applyNumberFormat="1" applyFont="1" applyBorder="1" applyAlignment="1">
      <alignment horizontal="center" vertical="center"/>
    </xf>
    <xf numFmtId="3" fontId="1" fillId="0" borderId="57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/>
    </xf>
    <xf numFmtId="3" fontId="1" fillId="0" borderId="29" xfId="0" applyNumberFormat="1" applyFont="1" applyBorder="1" applyAlignment="1" applyProtection="1">
      <alignment/>
      <protection/>
    </xf>
    <xf numFmtId="3" fontId="1" fillId="0" borderId="58" xfId="0" applyNumberFormat="1" applyFont="1" applyBorder="1" applyAlignment="1">
      <alignment/>
    </xf>
    <xf numFmtId="3" fontId="1" fillId="0" borderId="58" xfId="0" applyNumberFormat="1" applyFont="1" applyBorder="1" applyAlignment="1" applyProtection="1">
      <alignment horizontal="right"/>
      <protection locked="0"/>
    </xf>
    <xf numFmtId="3" fontId="1" fillId="0" borderId="58" xfId="0" applyNumberFormat="1" applyFont="1" applyBorder="1" applyAlignment="1" applyProtection="1">
      <alignment horizontal="center" vertical="center"/>
      <protection/>
    </xf>
    <xf numFmtId="3" fontId="1" fillId="0" borderId="32" xfId="0" applyNumberFormat="1" applyFont="1" applyBorder="1" applyAlignment="1">
      <alignment/>
    </xf>
    <xf numFmtId="0" fontId="10" fillId="0" borderId="0" xfId="0" applyFont="1" applyAlignment="1" applyProtection="1">
      <alignment/>
      <protection locked="0"/>
    </xf>
    <xf numFmtId="4" fontId="4" fillId="0" borderId="2" xfId="0" applyNumberFormat="1" applyFont="1" applyBorder="1" applyAlignment="1">
      <alignment horizontal="right"/>
    </xf>
    <xf numFmtId="3" fontId="1" fillId="0" borderId="57" xfId="0" applyNumberFormat="1" applyFont="1" applyBorder="1" applyAlignment="1" applyProtection="1">
      <alignment/>
      <protection locked="0"/>
    </xf>
    <xf numFmtId="4" fontId="1" fillId="0" borderId="58" xfId="0" applyNumberFormat="1" applyFont="1" applyBorder="1" applyAlignment="1">
      <alignment horizontal="center" vertical="center"/>
    </xf>
    <xf numFmtId="4" fontId="4" fillId="0" borderId="60" xfId="0" applyNumberFormat="1" applyFont="1" applyBorder="1" applyAlignment="1">
      <alignment/>
    </xf>
    <xf numFmtId="3" fontId="1" fillId="0" borderId="32" xfId="0" applyNumberFormat="1" applyFont="1" applyBorder="1" applyAlignment="1">
      <alignment horizontal="center" vertical="center"/>
    </xf>
    <xf numFmtId="4" fontId="4" fillId="0" borderId="61" xfId="0" applyNumberFormat="1" applyFont="1" applyBorder="1" applyAlignment="1">
      <alignment/>
    </xf>
    <xf numFmtId="3" fontId="1" fillId="0" borderId="56" xfId="0" applyNumberFormat="1" applyFont="1" applyBorder="1" applyAlignment="1" applyProtection="1">
      <alignment horizontal="right"/>
      <protection locked="0"/>
    </xf>
    <xf numFmtId="4" fontId="4" fillId="0" borderId="57" xfId="0" applyNumberFormat="1" applyFont="1" applyBorder="1" applyAlignment="1">
      <alignment/>
    </xf>
    <xf numFmtId="4" fontId="1" fillId="0" borderId="57" xfId="0" applyNumberFormat="1" applyFont="1" applyBorder="1" applyAlignment="1">
      <alignment horizontal="center" vertical="center"/>
    </xf>
    <xf numFmtId="4" fontId="4" fillId="0" borderId="62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4" fontId="1" fillId="0" borderId="59" xfId="0" applyNumberFormat="1" applyFont="1" applyBorder="1" applyAlignment="1">
      <alignment horizontal="center" vertical="center"/>
    </xf>
    <xf numFmtId="3" fontId="1" fillId="0" borderId="63" xfId="0" applyNumberFormat="1" applyFont="1" applyBorder="1" applyAlignment="1">
      <alignment horizontal="right"/>
    </xf>
    <xf numFmtId="4" fontId="4" fillId="0" borderId="64" xfId="0" applyNumberFormat="1" applyFont="1" applyBorder="1" applyAlignment="1">
      <alignment/>
    </xf>
    <xf numFmtId="0" fontId="3" fillId="0" borderId="65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26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5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34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9"/>
  <sheetViews>
    <sheetView tabSelected="1" workbookViewId="0" topLeftCell="A1">
      <selection activeCell="O2" sqref="O2"/>
    </sheetView>
  </sheetViews>
  <sheetFormatPr defaultColWidth="9.00390625" defaultRowHeight="12.75"/>
  <cols>
    <col min="1" max="1" width="6.625" style="0" customWidth="1"/>
    <col min="2" max="2" width="13.875" style="0" customWidth="1"/>
    <col min="3" max="3" width="9.875" style="0" customWidth="1"/>
    <col min="4" max="4" width="10.75390625" style="0" customWidth="1"/>
    <col min="5" max="6" width="11.125" style="0" customWidth="1"/>
    <col min="7" max="7" width="11.625" style="0" bestFit="1" customWidth="1"/>
    <col min="8" max="8" width="10.125" style="0" customWidth="1"/>
    <col min="9" max="10" width="9.25390625" style="0" bestFit="1" customWidth="1"/>
    <col min="11" max="11" width="10.625" style="0" bestFit="1" customWidth="1"/>
    <col min="12" max="13" width="10.375" style="0" customWidth="1"/>
    <col min="14" max="14" width="11.375" style="0" customWidth="1"/>
    <col min="15" max="15" width="9.25390625" style="0" bestFit="1" customWidth="1"/>
    <col min="16" max="16" width="6.00390625" style="0" customWidth="1"/>
    <col min="17" max="17" width="16.625" style="0" customWidth="1"/>
    <col min="18" max="18" width="15.125" style="0" customWidth="1"/>
    <col min="19" max="19" width="16.625" style="0" customWidth="1"/>
    <col min="20" max="20" width="11.25390625" style="0" customWidth="1"/>
    <col min="21" max="21" width="10.00390625" style="0" bestFit="1" customWidth="1"/>
    <col min="24" max="24" width="10.125" style="0" bestFit="1" customWidth="1"/>
  </cols>
  <sheetData>
    <row r="1" spans="1:16" ht="18">
      <c r="A1" s="92"/>
      <c r="B1" s="92"/>
      <c r="D1" s="92"/>
      <c r="E1" s="92"/>
      <c r="F1" s="92"/>
      <c r="G1" s="92"/>
      <c r="H1" s="128" t="s">
        <v>39</v>
      </c>
      <c r="I1" s="92"/>
      <c r="J1" s="92"/>
      <c r="K1" s="92"/>
      <c r="L1" s="92"/>
      <c r="M1" s="92"/>
      <c r="N1" s="92"/>
      <c r="O1" s="92"/>
      <c r="P1" s="92"/>
    </row>
    <row r="2" spans="1:19" ht="12.7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S2" s="60" t="s">
        <v>19</v>
      </c>
    </row>
    <row r="3" spans="1:16" ht="13.5" thickBo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20" ht="13.5" customHeight="1">
      <c r="A4" s="167" t="s">
        <v>0</v>
      </c>
      <c r="B4" s="169" t="s">
        <v>4</v>
      </c>
      <c r="C4" s="171" t="s">
        <v>1</v>
      </c>
      <c r="D4" s="172"/>
      <c r="E4" s="172"/>
      <c r="F4" s="172"/>
      <c r="G4" s="172"/>
      <c r="H4" s="173"/>
      <c r="I4" s="171" t="s">
        <v>3</v>
      </c>
      <c r="J4" s="172"/>
      <c r="K4" s="172"/>
      <c r="L4" s="172"/>
      <c r="M4" s="173"/>
      <c r="N4" s="163" t="s">
        <v>7</v>
      </c>
      <c r="O4" s="166" t="s">
        <v>8</v>
      </c>
      <c r="P4" s="40"/>
      <c r="Q4" s="151" t="s">
        <v>9</v>
      </c>
      <c r="R4" s="151" t="s">
        <v>16</v>
      </c>
      <c r="S4" s="151" t="s">
        <v>37</v>
      </c>
      <c r="T4" s="151" t="s">
        <v>38</v>
      </c>
    </row>
    <row r="5" spans="1:20" ht="12.75">
      <c r="A5" s="168"/>
      <c r="B5" s="170"/>
      <c r="C5" s="154" t="s">
        <v>2</v>
      </c>
      <c r="D5" s="155"/>
      <c r="E5" s="156"/>
      <c r="F5" s="157" t="s">
        <v>18</v>
      </c>
      <c r="G5" s="158"/>
      <c r="H5" s="159"/>
      <c r="I5" s="157" t="s">
        <v>27</v>
      </c>
      <c r="J5" s="158"/>
      <c r="K5" s="160" t="s">
        <v>18</v>
      </c>
      <c r="L5" s="161"/>
      <c r="M5" s="162"/>
      <c r="N5" s="164"/>
      <c r="O5" s="152"/>
      <c r="P5" s="40"/>
      <c r="Q5" s="152"/>
      <c r="R5" s="152"/>
      <c r="S5" s="152"/>
      <c r="T5" s="152"/>
    </row>
    <row r="6" spans="1:20" ht="30" thickBot="1">
      <c r="A6" s="168"/>
      <c r="B6" s="170"/>
      <c r="C6" s="6" t="s">
        <v>34</v>
      </c>
      <c r="D6" s="2" t="s">
        <v>35</v>
      </c>
      <c r="E6" s="9" t="s">
        <v>36</v>
      </c>
      <c r="F6" s="6" t="s">
        <v>34</v>
      </c>
      <c r="G6" s="2" t="s">
        <v>35</v>
      </c>
      <c r="H6" s="9" t="s">
        <v>36</v>
      </c>
      <c r="I6" s="2" t="s">
        <v>35</v>
      </c>
      <c r="J6" s="9" t="s">
        <v>36</v>
      </c>
      <c r="K6" s="6" t="s">
        <v>34</v>
      </c>
      <c r="L6" s="2" t="s">
        <v>35</v>
      </c>
      <c r="M6" s="9" t="s">
        <v>36</v>
      </c>
      <c r="N6" s="165"/>
      <c r="O6" s="153"/>
      <c r="P6" s="40"/>
      <c r="Q6" s="153"/>
      <c r="R6" s="153"/>
      <c r="S6" s="153"/>
      <c r="T6" s="153"/>
    </row>
    <row r="7" spans="1:20" ht="13.5" thickBot="1">
      <c r="A7" s="5">
        <v>1</v>
      </c>
      <c r="B7" s="3">
        <v>2</v>
      </c>
      <c r="C7" s="7">
        <v>3</v>
      </c>
      <c r="D7" s="3">
        <v>4</v>
      </c>
      <c r="E7" s="10">
        <v>5</v>
      </c>
      <c r="F7" s="7">
        <v>6</v>
      </c>
      <c r="G7" s="13">
        <v>7</v>
      </c>
      <c r="H7" s="47">
        <v>8</v>
      </c>
      <c r="I7" s="3">
        <v>9</v>
      </c>
      <c r="J7" s="10">
        <v>10</v>
      </c>
      <c r="K7" s="7">
        <v>11</v>
      </c>
      <c r="L7" s="47">
        <v>12</v>
      </c>
      <c r="M7" s="3">
        <v>13</v>
      </c>
      <c r="N7" s="5">
        <v>14</v>
      </c>
      <c r="O7" s="5">
        <v>15</v>
      </c>
      <c r="P7" s="65"/>
      <c r="Q7" s="5">
        <v>16</v>
      </c>
      <c r="R7" s="3">
        <v>17</v>
      </c>
      <c r="S7" s="16">
        <v>18</v>
      </c>
      <c r="T7" s="5">
        <v>19</v>
      </c>
    </row>
    <row r="8" spans="1:21" ht="24.75" thickBot="1">
      <c r="A8" s="120">
        <v>2007</v>
      </c>
      <c r="B8" s="4" t="s">
        <v>5</v>
      </c>
      <c r="C8" s="17" t="s">
        <v>6</v>
      </c>
      <c r="D8" s="97">
        <v>9248526</v>
      </c>
      <c r="E8" s="46"/>
      <c r="F8" s="17" t="s">
        <v>6</v>
      </c>
      <c r="G8" s="45" t="s">
        <v>6</v>
      </c>
      <c r="H8" s="72" t="s">
        <v>6</v>
      </c>
      <c r="I8" s="44"/>
      <c r="J8" s="96"/>
      <c r="K8" s="17" t="s">
        <v>6</v>
      </c>
      <c r="L8" s="19" t="s">
        <v>6</v>
      </c>
      <c r="M8" s="18" t="s">
        <v>6</v>
      </c>
      <c r="N8" s="75"/>
      <c r="O8" s="121"/>
      <c r="P8" s="66"/>
      <c r="Q8" s="121">
        <v>26330367.54</v>
      </c>
      <c r="R8" s="102">
        <f>D8+I8+N8+O8</f>
        <v>9248526</v>
      </c>
      <c r="S8" s="20" t="s">
        <v>6</v>
      </c>
      <c r="T8" s="129">
        <f>R8/Q8*100</f>
        <v>35.124940758802644</v>
      </c>
      <c r="U8" s="1"/>
    </row>
    <row r="9" spans="1:22" ht="12.75">
      <c r="A9" s="149">
        <v>2008</v>
      </c>
      <c r="B9" s="122" t="s">
        <v>17</v>
      </c>
      <c r="C9" s="38"/>
      <c r="D9" s="73">
        <f>D8</f>
        <v>9248526</v>
      </c>
      <c r="E9" s="39">
        <f>E8</f>
        <v>0</v>
      </c>
      <c r="F9" s="38"/>
      <c r="G9" s="30">
        <v>1756669</v>
      </c>
      <c r="H9" s="48"/>
      <c r="I9" s="70">
        <f>I8</f>
        <v>0</v>
      </c>
      <c r="J9" s="74">
        <f>J8</f>
        <v>0</v>
      </c>
      <c r="K9" s="38"/>
      <c r="L9" s="61"/>
      <c r="M9" s="34"/>
      <c r="N9" s="61"/>
      <c r="O9" s="123">
        <f>O8</f>
        <v>0</v>
      </c>
      <c r="P9" s="61"/>
      <c r="Q9" s="130">
        <v>33489772</v>
      </c>
      <c r="R9" s="103">
        <f>G9+L9</f>
        <v>1756669</v>
      </c>
      <c r="S9" s="107">
        <f>Q9*0.15</f>
        <v>5023465.8</v>
      </c>
      <c r="T9" s="131" t="s">
        <v>6</v>
      </c>
      <c r="U9" s="1"/>
      <c r="V9" s="52"/>
    </row>
    <row r="10" spans="1:21" ht="12.75">
      <c r="A10" s="150"/>
      <c r="B10" s="21" t="s">
        <v>10</v>
      </c>
      <c r="C10" s="26">
        <f aca="true" t="shared" si="0" ref="C10:O10">SUM(C11:C14)</f>
        <v>0</v>
      </c>
      <c r="D10" s="98">
        <f>SUM(D11:D14)</f>
        <v>1313000</v>
      </c>
      <c r="E10" s="28">
        <f t="shared" si="0"/>
        <v>0</v>
      </c>
      <c r="F10" s="26">
        <f>SUM(F11:F14)</f>
        <v>0</v>
      </c>
      <c r="G10" s="31">
        <f t="shared" si="0"/>
        <v>0</v>
      </c>
      <c r="H10" s="49">
        <f>SUM(H11:H14)</f>
        <v>0</v>
      </c>
      <c r="I10" s="41">
        <f t="shared" si="0"/>
        <v>0</v>
      </c>
      <c r="J10" s="49">
        <f t="shared" si="0"/>
        <v>0</v>
      </c>
      <c r="K10" s="26">
        <f>SUM(K11:K14)</f>
        <v>0</v>
      </c>
      <c r="L10" s="22">
        <f t="shared" si="0"/>
        <v>0</v>
      </c>
      <c r="M10" s="28">
        <f t="shared" si="0"/>
        <v>0</v>
      </c>
      <c r="N10" s="28">
        <f t="shared" si="0"/>
        <v>0</v>
      </c>
      <c r="O10" s="124">
        <f t="shared" si="0"/>
        <v>0</v>
      </c>
      <c r="P10" s="62"/>
      <c r="Q10" s="117" t="s">
        <v>6</v>
      </c>
      <c r="R10" s="104">
        <f>D10+G10+I10+L10+O10</f>
        <v>1313000</v>
      </c>
      <c r="S10" s="23" t="s">
        <v>6</v>
      </c>
      <c r="T10" s="131" t="s">
        <v>6</v>
      </c>
      <c r="U10" s="1"/>
    </row>
    <row r="11" spans="1:21" ht="12.75">
      <c r="A11" s="150"/>
      <c r="B11" s="21" t="s">
        <v>11</v>
      </c>
      <c r="C11" s="27"/>
      <c r="D11" s="99">
        <v>10000</v>
      </c>
      <c r="E11" s="29"/>
      <c r="F11" s="27"/>
      <c r="G11" s="32"/>
      <c r="H11" s="50"/>
      <c r="I11" s="42"/>
      <c r="J11" s="50"/>
      <c r="K11" s="27"/>
      <c r="L11" s="24"/>
      <c r="M11" s="29"/>
      <c r="N11" s="54"/>
      <c r="O11" s="125"/>
      <c r="P11" s="64"/>
      <c r="Q11" s="117" t="s">
        <v>6</v>
      </c>
      <c r="R11" s="104">
        <f>D11+G11+I11+L11+O11</f>
        <v>10000</v>
      </c>
      <c r="S11" s="23" t="s">
        <v>6</v>
      </c>
      <c r="T11" s="132">
        <f>(R8+R9-R11)/Q9*100</f>
        <v>32.83150151037159</v>
      </c>
      <c r="U11" s="1"/>
    </row>
    <row r="12" spans="1:21" ht="12.75">
      <c r="A12" s="150"/>
      <c r="B12" s="21" t="s">
        <v>12</v>
      </c>
      <c r="C12" s="27"/>
      <c r="D12" s="99">
        <v>110000</v>
      </c>
      <c r="E12" s="29"/>
      <c r="F12" s="27"/>
      <c r="G12" s="32"/>
      <c r="H12" s="50"/>
      <c r="I12" s="42"/>
      <c r="J12" s="50"/>
      <c r="K12" s="27"/>
      <c r="L12" s="24"/>
      <c r="M12" s="29"/>
      <c r="N12" s="54"/>
      <c r="O12" s="125"/>
      <c r="P12" s="64"/>
      <c r="Q12" s="117" t="s">
        <v>6</v>
      </c>
      <c r="R12" s="104">
        <f>D12+G12+I12+L12+O12</f>
        <v>110000</v>
      </c>
      <c r="S12" s="23" t="s">
        <v>6</v>
      </c>
      <c r="T12" s="132">
        <f>(R8+R9-R11-R12)/Q9*100</f>
        <v>32.503043018626705</v>
      </c>
      <c r="U12" s="1"/>
    </row>
    <row r="13" spans="1:21" ht="12.75">
      <c r="A13" s="150"/>
      <c r="B13" s="21" t="s">
        <v>13</v>
      </c>
      <c r="C13" s="27"/>
      <c r="D13" s="99">
        <v>10000</v>
      </c>
      <c r="E13" s="29"/>
      <c r="F13" s="27"/>
      <c r="G13" s="32"/>
      <c r="H13" s="50"/>
      <c r="I13" s="42"/>
      <c r="J13" s="50"/>
      <c r="K13" s="27"/>
      <c r="L13" s="24"/>
      <c r="M13" s="29"/>
      <c r="N13" s="54"/>
      <c r="O13" s="125"/>
      <c r="P13" s="64"/>
      <c r="Q13" s="117" t="s">
        <v>6</v>
      </c>
      <c r="R13" s="104">
        <f>D13+G13+I13+L13+O13</f>
        <v>10000</v>
      </c>
      <c r="S13" s="23" t="s">
        <v>6</v>
      </c>
      <c r="T13" s="132">
        <f>(R8+R9-R11-R12-R13)/Q9*100</f>
        <v>32.473183155740806</v>
      </c>
      <c r="U13" s="1"/>
    </row>
    <row r="14" spans="1:21" ht="12.75">
      <c r="A14" s="150"/>
      <c r="B14" s="21" t="s">
        <v>14</v>
      </c>
      <c r="C14" s="27"/>
      <c r="D14" s="99">
        <v>1183000</v>
      </c>
      <c r="E14" s="29"/>
      <c r="F14" s="27"/>
      <c r="G14" s="32"/>
      <c r="H14" s="50"/>
      <c r="I14" s="42"/>
      <c r="J14" s="50"/>
      <c r="K14" s="27"/>
      <c r="L14" s="24"/>
      <c r="M14" s="29"/>
      <c r="N14" s="54"/>
      <c r="O14" s="125"/>
      <c r="P14" s="64"/>
      <c r="Q14" s="117" t="s">
        <v>6</v>
      </c>
      <c r="R14" s="104">
        <f>D14+G14+I14+L180+O14</f>
        <v>1183000</v>
      </c>
      <c r="S14" s="23" t="s">
        <v>6</v>
      </c>
      <c r="T14" s="132">
        <f>(R8+R9-R11-R12-R13-R14)/Q9*100</f>
        <v>28.94076137633902</v>
      </c>
      <c r="U14" s="1"/>
    </row>
    <row r="15" spans="1:22" ht="12.75">
      <c r="A15" s="150"/>
      <c r="B15" s="21" t="s">
        <v>15</v>
      </c>
      <c r="C15" s="26">
        <f aca="true" t="shared" si="1" ref="C15:M15">SUM(C16:C19)</f>
        <v>0</v>
      </c>
      <c r="D15" s="98">
        <f>SUM(D16:D19)</f>
        <v>650000</v>
      </c>
      <c r="E15" s="28">
        <f t="shared" si="1"/>
        <v>0</v>
      </c>
      <c r="F15" s="26">
        <f t="shared" si="1"/>
        <v>0</v>
      </c>
      <c r="G15" s="31">
        <f t="shared" si="1"/>
        <v>3650</v>
      </c>
      <c r="H15" s="28">
        <f t="shared" si="1"/>
        <v>0</v>
      </c>
      <c r="I15" s="22">
        <f t="shared" si="1"/>
        <v>0</v>
      </c>
      <c r="J15" s="28">
        <f t="shared" si="1"/>
        <v>0</v>
      </c>
      <c r="K15" s="26">
        <f t="shared" si="1"/>
        <v>0</v>
      </c>
      <c r="L15" s="26">
        <f t="shared" si="1"/>
        <v>0</v>
      </c>
      <c r="M15" s="26">
        <f t="shared" si="1"/>
        <v>0</v>
      </c>
      <c r="N15" s="53" t="s">
        <v>6</v>
      </c>
      <c r="O15" s="126" t="s">
        <v>6</v>
      </c>
      <c r="P15" s="67"/>
      <c r="Q15" s="117" t="s">
        <v>6</v>
      </c>
      <c r="R15" s="104">
        <f>C15+D15+F15+G15+I15+K15+L15+M15</f>
        <v>653650</v>
      </c>
      <c r="S15" s="36">
        <f>(R10+R15-O10)/Q9*100</f>
        <v>5.872389934455212</v>
      </c>
      <c r="T15" s="131" t="s">
        <v>6</v>
      </c>
      <c r="U15" s="1"/>
      <c r="V15" s="52"/>
    </row>
    <row r="16" spans="1:21" ht="12.75">
      <c r="A16" s="150"/>
      <c r="B16" s="21" t="s">
        <v>11</v>
      </c>
      <c r="C16" s="27"/>
      <c r="D16" s="99">
        <v>162500</v>
      </c>
      <c r="E16" s="29"/>
      <c r="F16" s="27"/>
      <c r="G16" s="32"/>
      <c r="H16" s="50"/>
      <c r="I16" s="56"/>
      <c r="J16" s="57"/>
      <c r="K16" s="27"/>
      <c r="L16" s="53"/>
      <c r="M16" s="58"/>
      <c r="N16" s="53" t="s">
        <v>6</v>
      </c>
      <c r="O16" s="126" t="s">
        <v>6</v>
      </c>
      <c r="P16" s="67"/>
      <c r="Q16" s="117" t="s">
        <v>6</v>
      </c>
      <c r="R16" s="104">
        <f>C16+D16+F16+G16+I16+K16+L16+M16</f>
        <v>162500</v>
      </c>
      <c r="S16" s="55">
        <f>R10+R15</f>
        <v>1966650</v>
      </c>
      <c r="T16" s="131" t="s">
        <v>6</v>
      </c>
      <c r="U16" s="1"/>
    </row>
    <row r="17" spans="1:21" ht="12.75">
      <c r="A17" s="150"/>
      <c r="B17" s="21" t="s">
        <v>12</v>
      </c>
      <c r="C17" s="27"/>
      <c r="D17" s="99">
        <v>162500</v>
      </c>
      <c r="E17" s="29"/>
      <c r="F17" s="27"/>
      <c r="G17" s="32"/>
      <c r="H17" s="50"/>
      <c r="I17" s="56"/>
      <c r="J17" s="57"/>
      <c r="K17" s="27"/>
      <c r="L17" s="53"/>
      <c r="M17" s="58"/>
      <c r="N17" s="53" t="s">
        <v>6</v>
      </c>
      <c r="O17" s="126" t="s">
        <v>6</v>
      </c>
      <c r="P17" s="67"/>
      <c r="Q17" s="117" t="s">
        <v>6</v>
      </c>
      <c r="R17" s="104">
        <f>C17+D17+F17+G17+I17+K17+L17+M17</f>
        <v>162500</v>
      </c>
      <c r="S17" s="25" t="s">
        <v>6</v>
      </c>
      <c r="T17" s="131" t="s">
        <v>6</v>
      </c>
      <c r="U17" s="1"/>
    </row>
    <row r="18" spans="1:21" ht="12.75">
      <c r="A18" s="150"/>
      <c r="B18" s="21" t="s">
        <v>13</v>
      </c>
      <c r="C18" s="27"/>
      <c r="D18" s="99">
        <v>162500</v>
      </c>
      <c r="E18" s="29"/>
      <c r="F18" s="27"/>
      <c r="G18" s="32"/>
      <c r="H18" s="50"/>
      <c r="I18" s="56"/>
      <c r="J18" s="57"/>
      <c r="K18" s="27"/>
      <c r="L18" s="53"/>
      <c r="M18" s="58"/>
      <c r="N18" s="53" t="s">
        <v>6</v>
      </c>
      <c r="O18" s="126" t="s">
        <v>6</v>
      </c>
      <c r="P18" s="67"/>
      <c r="Q18" s="117" t="s">
        <v>6</v>
      </c>
      <c r="R18" s="104">
        <f>C18+D18+F18+G18+I18+K18+L18+M18</f>
        <v>162500</v>
      </c>
      <c r="S18" s="25" t="s">
        <v>6</v>
      </c>
      <c r="T18" s="131" t="s">
        <v>6</v>
      </c>
      <c r="U18" s="1"/>
    </row>
    <row r="19" spans="1:21" ht="12.75">
      <c r="A19" s="150"/>
      <c r="B19" s="21" t="s">
        <v>14</v>
      </c>
      <c r="C19" s="27"/>
      <c r="D19" s="99">
        <v>162500</v>
      </c>
      <c r="E19" s="29"/>
      <c r="F19" s="27"/>
      <c r="G19" s="32">
        <v>3650</v>
      </c>
      <c r="H19" s="50"/>
      <c r="I19" s="56"/>
      <c r="J19" s="57"/>
      <c r="K19" s="27"/>
      <c r="L19" s="53"/>
      <c r="M19" s="58"/>
      <c r="N19" s="53" t="s">
        <v>6</v>
      </c>
      <c r="O19" s="126" t="s">
        <v>6</v>
      </c>
      <c r="P19" s="67"/>
      <c r="Q19" s="117" t="s">
        <v>6</v>
      </c>
      <c r="R19" s="104">
        <f>C19+D19+F19+G19+I19+K19+L19+M19</f>
        <v>166150</v>
      </c>
      <c r="S19" s="25" t="s">
        <v>6</v>
      </c>
      <c r="T19" s="131" t="s">
        <v>6</v>
      </c>
      <c r="U19" s="1"/>
    </row>
    <row r="20" spans="1:21" ht="24.75" thickBot="1">
      <c r="A20" s="150"/>
      <c r="B20" s="108" t="s">
        <v>5</v>
      </c>
      <c r="C20" s="109" t="s">
        <v>6</v>
      </c>
      <c r="D20" s="110">
        <f>D8-D10</f>
        <v>7935526</v>
      </c>
      <c r="E20" s="111">
        <f>E9-E10</f>
        <v>0</v>
      </c>
      <c r="F20" s="109" t="s">
        <v>6</v>
      </c>
      <c r="G20" s="112">
        <f>G9-G10</f>
        <v>1756669</v>
      </c>
      <c r="H20" s="113">
        <f>H9-H10</f>
        <v>0</v>
      </c>
      <c r="I20" s="81">
        <f>I8-I10</f>
        <v>0</v>
      </c>
      <c r="J20" s="113">
        <f>J8-J10</f>
        <v>0</v>
      </c>
      <c r="K20" s="109" t="s">
        <v>6</v>
      </c>
      <c r="L20" s="114">
        <f>L9-L10</f>
        <v>0</v>
      </c>
      <c r="M20" s="111">
        <f>M9-M10</f>
        <v>0</v>
      </c>
      <c r="N20" s="114">
        <f>N8-N10</f>
        <v>0</v>
      </c>
      <c r="O20" s="127">
        <f>O8-O10</f>
        <v>0</v>
      </c>
      <c r="P20" s="62"/>
      <c r="Q20" s="133" t="s">
        <v>6</v>
      </c>
      <c r="R20" s="102">
        <f>D20+G20+I20+L20+O20</f>
        <v>9692195</v>
      </c>
      <c r="S20" s="35" t="s">
        <v>6</v>
      </c>
      <c r="T20" s="134">
        <f>(R20)/Q9*100</f>
        <v>28.94076137633902</v>
      </c>
      <c r="U20" s="1"/>
    </row>
    <row r="21" spans="1:21" ht="12.75">
      <c r="A21" s="143">
        <v>2009</v>
      </c>
      <c r="B21" s="77" t="s">
        <v>30</v>
      </c>
      <c r="C21" s="82" t="s">
        <v>6</v>
      </c>
      <c r="D21" s="93">
        <v>0</v>
      </c>
      <c r="E21" s="34"/>
      <c r="F21" s="82" t="s">
        <v>6</v>
      </c>
      <c r="G21" s="30">
        <v>1047635</v>
      </c>
      <c r="H21" s="94"/>
      <c r="I21" s="95"/>
      <c r="J21" s="94"/>
      <c r="K21" s="82" t="s">
        <v>6</v>
      </c>
      <c r="L21" s="93"/>
      <c r="M21" s="34"/>
      <c r="N21" s="83" t="s">
        <v>6</v>
      </c>
      <c r="O21" s="115" t="s">
        <v>6</v>
      </c>
      <c r="P21" s="62"/>
      <c r="Q21" s="135">
        <v>43759097</v>
      </c>
      <c r="R21" s="105">
        <f>D21+G21+I21+L21</f>
        <v>1047635</v>
      </c>
      <c r="S21" s="76"/>
      <c r="T21" s="136"/>
      <c r="U21" s="1"/>
    </row>
    <row r="22" spans="1:20" ht="12.75">
      <c r="A22" s="144"/>
      <c r="B22" s="78" t="s">
        <v>10</v>
      </c>
      <c r="C22" s="8" t="s">
        <v>6</v>
      </c>
      <c r="D22" s="61">
        <v>1293000</v>
      </c>
      <c r="E22" s="12"/>
      <c r="F22" s="8" t="s">
        <v>6</v>
      </c>
      <c r="G22" s="15">
        <v>300000</v>
      </c>
      <c r="H22" s="48"/>
      <c r="I22" s="43"/>
      <c r="J22" s="48"/>
      <c r="K22" s="8" t="s">
        <v>6</v>
      </c>
      <c r="L22" s="61"/>
      <c r="M22" s="12"/>
      <c r="N22" s="64"/>
      <c r="O22" s="116"/>
      <c r="P22" s="64"/>
      <c r="Q22" s="117" t="s">
        <v>6</v>
      </c>
      <c r="R22" s="104">
        <f>D22+G22+I22+L22+N22+O22</f>
        <v>1593000</v>
      </c>
      <c r="S22" s="76" t="s">
        <v>6</v>
      </c>
      <c r="T22" s="137" t="s">
        <v>6</v>
      </c>
    </row>
    <row r="23" spans="1:20" ht="12.75">
      <c r="A23" s="144"/>
      <c r="B23" s="21" t="s">
        <v>15</v>
      </c>
      <c r="C23" s="33" t="s">
        <v>6</v>
      </c>
      <c r="D23" s="99">
        <v>552922</v>
      </c>
      <c r="E23" s="29"/>
      <c r="F23" s="33" t="s">
        <v>6</v>
      </c>
      <c r="G23" s="32">
        <v>140482</v>
      </c>
      <c r="H23" s="50"/>
      <c r="I23" s="56"/>
      <c r="J23" s="57"/>
      <c r="K23" s="33" t="s">
        <v>6</v>
      </c>
      <c r="L23" s="24"/>
      <c r="M23" s="29"/>
      <c r="N23" s="59" t="s">
        <v>6</v>
      </c>
      <c r="O23" s="117" t="s">
        <v>6</v>
      </c>
      <c r="P23" s="63"/>
      <c r="Q23" s="117" t="s">
        <v>6</v>
      </c>
      <c r="R23" s="104">
        <f>D23+G23+I23+L23+M23</f>
        <v>693404</v>
      </c>
      <c r="S23" s="37">
        <f>(R22+R23-O24)/Q21*100</f>
        <v>5.224979848190195</v>
      </c>
      <c r="T23" s="131" t="s">
        <v>6</v>
      </c>
    </row>
    <row r="24" spans="1:20" ht="24.75" thickBot="1">
      <c r="A24" s="144"/>
      <c r="B24" s="80" t="s">
        <v>5</v>
      </c>
      <c r="C24" s="8" t="s">
        <v>6</v>
      </c>
      <c r="D24" s="62">
        <f>D20+D21-D22</f>
        <v>6642526</v>
      </c>
      <c r="E24" s="11">
        <f>E20+E21-E22</f>
        <v>0</v>
      </c>
      <c r="F24" s="8" t="s">
        <v>6</v>
      </c>
      <c r="G24" s="14">
        <f>G20+G21-G22</f>
        <v>2504304</v>
      </c>
      <c r="H24" s="51">
        <f>H20+H21-H22</f>
        <v>0</v>
      </c>
      <c r="I24" s="81">
        <f>I20+I21-I22</f>
        <v>0</v>
      </c>
      <c r="J24" s="51">
        <f>J20+J21-J22</f>
        <v>0</v>
      </c>
      <c r="K24" s="8" t="s">
        <v>6</v>
      </c>
      <c r="L24" s="62">
        <f>L20+L21-L22</f>
        <v>0</v>
      </c>
      <c r="M24" s="11">
        <f>M20+M21-M22</f>
        <v>0</v>
      </c>
      <c r="N24" s="68">
        <f>N20-N22</f>
        <v>0</v>
      </c>
      <c r="O24" s="118">
        <f>O20-O22</f>
        <v>0</v>
      </c>
      <c r="P24" s="62"/>
      <c r="Q24" s="137" t="s">
        <v>6</v>
      </c>
      <c r="R24" s="105">
        <f>D24+G24+I24+L24+O24</f>
        <v>9146830</v>
      </c>
      <c r="S24" s="107">
        <f>R22+R23</f>
        <v>2286404</v>
      </c>
      <c r="T24" s="138">
        <f>(R24)/Q21*100</f>
        <v>20.902693673043572</v>
      </c>
    </row>
    <row r="25" spans="1:20" ht="12.75">
      <c r="A25" s="143">
        <v>2010</v>
      </c>
      <c r="B25" s="77" t="s">
        <v>30</v>
      </c>
      <c r="C25" s="82" t="s">
        <v>6</v>
      </c>
      <c r="D25" s="100">
        <v>0</v>
      </c>
      <c r="E25" s="34"/>
      <c r="F25" s="82" t="s">
        <v>6</v>
      </c>
      <c r="G25" s="30"/>
      <c r="H25" s="94"/>
      <c r="I25" s="95"/>
      <c r="J25" s="94"/>
      <c r="K25" s="82" t="s">
        <v>6</v>
      </c>
      <c r="L25" s="93"/>
      <c r="M25" s="34"/>
      <c r="N25" s="83" t="s">
        <v>6</v>
      </c>
      <c r="O25" s="115" t="s">
        <v>6</v>
      </c>
      <c r="P25" s="62"/>
      <c r="Q25" s="135">
        <v>31991486</v>
      </c>
      <c r="R25" s="106">
        <f>D25+G25+I25+L25</f>
        <v>0</v>
      </c>
      <c r="S25" s="84"/>
      <c r="T25" s="139"/>
    </row>
    <row r="26" spans="1:20" ht="12.75">
      <c r="A26" s="144"/>
      <c r="B26" s="78" t="s">
        <v>10</v>
      </c>
      <c r="C26" s="8" t="s">
        <v>6</v>
      </c>
      <c r="D26" s="61">
        <v>1263000</v>
      </c>
      <c r="E26" s="12"/>
      <c r="F26" s="8" t="s">
        <v>6</v>
      </c>
      <c r="G26" s="15">
        <v>400000</v>
      </c>
      <c r="H26" s="48"/>
      <c r="I26" s="43"/>
      <c r="J26" s="48"/>
      <c r="K26" s="8" t="s">
        <v>6</v>
      </c>
      <c r="L26" s="61"/>
      <c r="M26" s="12"/>
      <c r="N26" s="64"/>
      <c r="O26" s="116"/>
      <c r="P26" s="64"/>
      <c r="Q26" s="117" t="s">
        <v>6</v>
      </c>
      <c r="R26" s="104">
        <f>D26+G26+I26+L26+N26+O26</f>
        <v>1663000</v>
      </c>
      <c r="S26" s="76" t="s">
        <v>6</v>
      </c>
      <c r="T26" s="137" t="s">
        <v>6</v>
      </c>
    </row>
    <row r="27" spans="1:20" ht="12.75">
      <c r="A27" s="144"/>
      <c r="B27" s="21" t="s">
        <v>15</v>
      </c>
      <c r="C27" s="33" t="s">
        <v>6</v>
      </c>
      <c r="D27" s="99">
        <v>461643</v>
      </c>
      <c r="E27" s="29"/>
      <c r="F27" s="33" t="s">
        <v>6</v>
      </c>
      <c r="G27" s="32">
        <v>137150</v>
      </c>
      <c r="H27" s="50"/>
      <c r="I27" s="56"/>
      <c r="J27" s="57"/>
      <c r="K27" s="33" t="s">
        <v>6</v>
      </c>
      <c r="L27" s="24"/>
      <c r="M27" s="29"/>
      <c r="N27" s="59" t="s">
        <v>6</v>
      </c>
      <c r="O27" s="117" t="s">
        <v>6</v>
      </c>
      <c r="P27" s="63"/>
      <c r="Q27" s="117" t="s">
        <v>6</v>
      </c>
      <c r="R27" s="104">
        <f>D27+G27+I27+L27+M27</f>
        <v>598793</v>
      </c>
      <c r="S27" s="37">
        <f>(R26+R27-O28)/Q25*100</f>
        <v>7.069984182666602</v>
      </c>
      <c r="T27" s="131" t="s">
        <v>6</v>
      </c>
    </row>
    <row r="28" spans="1:20" ht="24.75" thickBot="1">
      <c r="A28" s="145"/>
      <c r="B28" s="79" t="s">
        <v>5</v>
      </c>
      <c r="C28" s="85" t="s">
        <v>6</v>
      </c>
      <c r="D28" s="101">
        <f>D24+D25-D26</f>
        <v>5379526</v>
      </c>
      <c r="E28" s="87">
        <f>E24+E25-E26</f>
        <v>0</v>
      </c>
      <c r="F28" s="85" t="s">
        <v>6</v>
      </c>
      <c r="G28" s="88">
        <f>G24+G25-G26</f>
        <v>2104304</v>
      </c>
      <c r="H28" s="89">
        <f>H24+H25-H26</f>
        <v>0</v>
      </c>
      <c r="I28" s="71">
        <f>I24+I25-I26</f>
        <v>0</v>
      </c>
      <c r="J28" s="89">
        <f>J24+J25-J26</f>
        <v>0</v>
      </c>
      <c r="K28" s="85" t="s">
        <v>6</v>
      </c>
      <c r="L28" s="86">
        <f>L24+L25-L26</f>
        <v>0</v>
      </c>
      <c r="M28" s="87">
        <f>M24+M25-M26</f>
        <v>0</v>
      </c>
      <c r="N28" s="90">
        <f>N24-N26</f>
        <v>0</v>
      </c>
      <c r="O28" s="119">
        <f>O24-O26</f>
        <v>0</v>
      </c>
      <c r="P28" s="62"/>
      <c r="Q28" s="140" t="s">
        <v>6</v>
      </c>
      <c r="R28" s="105">
        <f>D28+G28+I28+L28+O28</f>
        <v>7483830</v>
      </c>
      <c r="S28" s="91">
        <f>R26+R27</f>
        <v>2261793</v>
      </c>
      <c r="T28" s="138">
        <f>(R28)/Q25*100</f>
        <v>23.39319280135971</v>
      </c>
    </row>
    <row r="29" spans="1:20" ht="12.75">
      <c r="A29" s="143">
        <v>2011</v>
      </c>
      <c r="B29" s="77" t="s">
        <v>30</v>
      </c>
      <c r="C29" s="82" t="s">
        <v>6</v>
      </c>
      <c r="D29" s="100">
        <v>0</v>
      </c>
      <c r="E29" s="34"/>
      <c r="F29" s="82" t="s">
        <v>6</v>
      </c>
      <c r="G29" s="30"/>
      <c r="H29" s="94"/>
      <c r="I29" s="95"/>
      <c r="J29" s="94"/>
      <c r="K29" s="82" t="s">
        <v>6</v>
      </c>
      <c r="L29" s="93"/>
      <c r="M29" s="34"/>
      <c r="N29" s="83" t="s">
        <v>6</v>
      </c>
      <c r="O29" s="115" t="s">
        <v>6</v>
      </c>
      <c r="P29" s="62"/>
      <c r="Q29" s="135">
        <v>32951229</v>
      </c>
      <c r="R29" s="106">
        <f>D29+G29+I29+L29</f>
        <v>0</v>
      </c>
      <c r="S29" s="84"/>
      <c r="T29" s="139"/>
    </row>
    <row r="30" spans="1:20" ht="12.75">
      <c r="A30" s="144"/>
      <c r="B30" s="78" t="s">
        <v>10</v>
      </c>
      <c r="C30" s="8" t="s">
        <v>6</v>
      </c>
      <c r="D30" s="61">
        <v>1183000</v>
      </c>
      <c r="E30" s="12"/>
      <c r="F30" s="8" t="s">
        <v>6</v>
      </c>
      <c r="G30" s="15">
        <v>400000</v>
      </c>
      <c r="H30" s="48"/>
      <c r="I30" s="43"/>
      <c r="J30" s="48"/>
      <c r="K30" s="8" t="s">
        <v>6</v>
      </c>
      <c r="L30" s="61"/>
      <c r="M30" s="12"/>
      <c r="N30" s="64"/>
      <c r="O30" s="116"/>
      <c r="P30" s="64"/>
      <c r="Q30" s="117" t="s">
        <v>6</v>
      </c>
      <c r="R30" s="104">
        <f>D30+G30+I30+L30+N30+O30</f>
        <v>1583000</v>
      </c>
      <c r="S30" s="76" t="s">
        <v>6</v>
      </c>
      <c r="T30" s="137" t="s">
        <v>6</v>
      </c>
    </row>
    <row r="31" spans="1:20" ht="12.75">
      <c r="A31" s="144"/>
      <c r="B31" s="21" t="s">
        <v>15</v>
      </c>
      <c r="C31" s="33" t="s">
        <v>6</v>
      </c>
      <c r="D31" s="99">
        <v>372403</v>
      </c>
      <c r="E31" s="29"/>
      <c r="F31" s="33" t="s">
        <v>6</v>
      </c>
      <c r="G31" s="32">
        <v>117400</v>
      </c>
      <c r="H31" s="50"/>
      <c r="I31" s="56"/>
      <c r="J31" s="57"/>
      <c r="K31" s="33" t="s">
        <v>6</v>
      </c>
      <c r="L31" s="24"/>
      <c r="M31" s="29"/>
      <c r="N31" s="59" t="s">
        <v>6</v>
      </c>
      <c r="O31" s="117" t="s">
        <v>6</v>
      </c>
      <c r="P31" s="63"/>
      <c r="Q31" s="117" t="s">
        <v>6</v>
      </c>
      <c r="R31" s="104">
        <f>D31+G31+I31+L31+M31</f>
        <v>489803</v>
      </c>
      <c r="S31" s="37">
        <f>(R30+R31-O32)/Q29*100</f>
        <v>6.290518025898215</v>
      </c>
      <c r="T31" s="131" t="s">
        <v>6</v>
      </c>
    </row>
    <row r="32" spans="1:20" ht="24.75" thickBot="1">
      <c r="A32" s="145"/>
      <c r="B32" s="79" t="s">
        <v>5</v>
      </c>
      <c r="C32" s="85" t="s">
        <v>6</v>
      </c>
      <c r="D32" s="101">
        <f>D28+D29-D30</f>
        <v>4196526</v>
      </c>
      <c r="E32" s="87">
        <f>E28+E29-E30</f>
        <v>0</v>
      </c>
      <c r="F32" s="85" t="s">
        <v>6</v>
      </c>
      <c r="G32" s="88">
        <f>G28+G29-G30</f>
        <v>1704304</v>
      </c>
      <c r="H32" s="89">
        <f>H28+H29-H30</f>
        <v>0</v>
      </c>
      <c r="I32" s="71">
        <f>I28+I29-I30</f>
        <v>0</v>
      </c>
      <c r="J32" s="89">
        <f>J28+J29-J30</f>
        <v>0</v>
      </c>
      <c r="K32" s="85" t="s">
        <v>6</v>
      </c>
      <c r="L32" s="86">
        <f>L28+L29-L30</f>
        <v>0</v>
      </c>
      <c r="M32" s="87">
        <f>M28+M29-M30</f>
        <v>0</v>
      </c>
      <c r="N32" s="90">
        <f>N28-N30</f>
        <v>0</v>
      </c>
      <c r="O32" s="119">
        <f>O28-O30</f>
        <v>0</v>
      </c>
      <c r="P32" s="62"/>
      <c r="Q32" s="140" t="s">
        <v>6</v>
      </c>
      <c r="R32" s="105">
        <f>D32+G32+I32+L32+O32</f>
        <v>5900830</v>
      </c>
      <c r="S32" s="91">
        <f>R30+R31</f>
        <v>2072803</v>
      </c>
      <c r="T32" s="138">
        <f>(R32)/Q29*100</f>
        <v>17.9077690850317</v>
      </c>
    </row>
    <row r="33" spans="1:20" ht="12.75">
      <c r="A33" s="143">
        <v>2012</v>
      </c>
      <c r="B33" s="77" t="s">
        <v>30</v>
      </c>
      <c r="C33" s="82" t="s">
        <v>6</v>
      </c>
      <c r="D33" s="100">
        <v>0</v>
      </c>
      <c r="E33" s="34"/>
      <c r="F33" s="82" t="s">
        <v>6</v>
      </c>
      <c r="G33" s="30"/>
      <c r="H33" s="94"/>
      <c r="I33" s="95"/>
      <c r="J33" s="94"/>
      <c r="K33" s="82" t="s">
        <v>6</v>
      </c>
      <c r="L33" s="93"/>
      <c r="M33" s="34"/>
      <c r="N33" s="83" t="s">
        <v>6</v>
      </c>
      <c r="O33" s="115" t="s">
        <v>6</v>
      </c>
      <c r="P33" s="62"/>
      <c r="Q33" s="135">
        <v>33939766</v>
      </c>
      <c r="R33" s="106">
        <f>D33+G33+I33+L33</f>
        <v>0</v>
      </c>
      <c r="S33" s="84"/>
      <c r="T33" s="139"/>
    </row>
    <row r="34" spans="1:20" ht="12.75">
      <c r="A34" s="144"/>
      <c r="B34" s="78" t="s">
        <v>10</v>
      </c>
      <c r="C34" s="8" t="s">
        <v>6</v>
      </c>
      <c r="D34" s="61">
        <v>810000</v>
      </c>
      <c r="E34" s="12"/>
      <c r="F34" s="8" t="s">
        <v>6</v>
      </c>
      <c r="G34" s="15">
        <v>400000</v>
      </c>
      <c r="H34" s="48"/>
      <c r="I34" s="43"/>
      <c r="J34" s="48"/>
      <c r="K34" s="8" t="s">
        <v>6</v>
      </c>
      <c r="L34" s="61"/>
      <c r="M34" s="12"/>
      <c r="N34" s="64"/>
      <c r="O34" s="116"/>
      <c r="P34" s="64"/>
      <c r="Q34" s="117" t="s">
        <v>6</v>
      </c>
      <c r="R34" s="104">
        <f>D34+G34+I34+L34+N34+O34</f>
        <v>1210000</v>
      </c>
      <c r="S34" s="76" t="s">
        <v>6</v>
      </c>
      <c r="T34" s="137" t="s">
        <v>6</v>
      </c>
    </row>
    <row r="35" spans="1:20" ht="12.75">
      <c r="A35" s="144"/>
      <c r="B35" s="21" t="s">
        <v>15</v>
      </c>
      <c r="C35" s="33" t="s">
        <v>6</v>
      </c>
      <c r="D35" s="99">
        <v>284913</v>
      </c>
      <c r="E35" s="29"/>
      <c r="F35" s="33" t="s">
        <v>6</v>
      </c>
      <c r="G35" s="32">
        <v>99500</v>
      </c>
      <c r="H35" s="50"/>
      <c r="I35" s="56"/>
      <c r="J35" s="57"/>
      <c r="K35" s="33" t="s">
        <v>6</v>
      </c>
      <c r="L35" s="24"/>
      <c r="M35" s="29"/>
      <c r="N35" s="59" t="s">
        <v>6</v>
      </c>
      <c r="O35" s="117" t="s">
        <v>6</v>
      </c>
      <c r="P35" s="63"/>
      <c r="Q35" s="117" t="s">
        <v>6</v>
      </c>
      <c r="R35" s="104">
        <f>D35+G35+I35+L35+M35</f>
        <v>384413</v>
      </c>
      <c r="S35" s="37">
        <f>(R34+R35-O36)/Q33*100</f>
        <v>4.697772518525908</v>
      </c>
      <c r="T35" s="131" t="s">
        <v>6</v>
      </c>
    </row>
    <row r="36" spans="1:20" ht="24.75" thickBot="1">
      <c r="A36" s="145"/>
      <c r="B36" s="79" t="s">
        <v>5</v>
      </c>
      <c r="C36" s="85" t="s">
        <v>6</v>
      </c>
      <c r="D36" s="86">
        <f>D32+D33-D34</f>
        <v>3386526</v>
      </c>
      <c r="E36" s="87">
        <f>E32+E33-E34</f>
        <v>0</v>
      </c>
      <c r="F36" s="85" t="s">
        <v>6</v>
      </c>
      <c r="G36" s="88">
        <f>G32+G33-G34</f>
        <v>1304304</v>
      </c>
      <c r="H36" s="89">
        <f>H32+H33-H34</f>
        <v>0</v>
      </c>
      <c r="I36" s="71">
        <f>I32+I33-I34</f>
        <v>0</v>
      </c>
      <c r="J36" s="89">
        <f>J32+J33-J34</f>
        <v>0</v>
      </c>
      <c r="K36" s="85" t="s">
        <v>6</v>
      </c>
      <c r="L36" s="86">
        <f>L32+L33-L34</f>
        <v>0</v>
      </c>
      <c r="M36" s="87">
        <f>M32+M33-M34</f>
        <v>0</v>
      </c>
      <c r="N36" s="90">
        <f>N32-N34</f>
        <v>0</v>
      </c>
      <c r="O36" s="119">
        <f>O32-O34</f>
        <v>0</v>
      </c>
      <c r="P36" s="62"/>
      <c r="Q36" s="140" t="s">
        <v>6</v>
      </c>
      <c r="R36" s="105">
        <f>D36+G36+I36+L36+O36</f>
        <v>4690830</v>
      </c>
      <c r="S36" s="91">
        <f>R34+R35</f>
        <v>1594413</v>
      </c>
      <c r="T36" s="138">
        <f>(R36)/Q33*100</f>
        <v>13.821044022519189</v>
      </c>
    </row>
    <row r="37" spans="1:20" ht="12.75">
      <c r="A37" s="143">
        <v>2013</v>
      </c>
      <c r="B37" s="77" t="s">
        <v>30</v>
      </c>
      <c r="C37" s="82" t="s">
        <v>6</v>
      </c>
      <c r="D37" s="93">
        <v>0</v>
      </c>
      <c r="E37" s="34"/>
      <c r="F37" s="82" t="s">
        <v>6</v>
      </c>
      <c r="G37" s="30"/>
      <c r="H37" s="94"/>
      <c r="I37" s="95"/>
      <c r="J37" s="94"/>
      <c r="K37" s="82" t="s">
        <v>6</v>
      </c>
      <c r="L37" s="93"/>
      <c r="M37" s="34"/>
      <c r="N37" s="83" t="s">
        <v>6</v>
      </c>
      <c r="O37" s="115" t="s">
        <v>6</v>
      </c>
      <c r="P37" s="62"/>
      <c r="Q37" s="135">
        <v>34957959</v>
      </c>
      <c r="R37" s="106">
        <f>D37+G37+I37+L37</f>
        <v>0</v>
      </c>
      <c r="S37" s="84"/>
      <c r="T37" s="139"/>
    </row>
    <row r="38" spans="1:20" ht="12.75">
      <c r="A38" s="144"/>
      <c r="B38" s="78" t="s">
        <v>10</v>
      </c>
      <c r="C38" s="8" t="s">
        <v>6</v>
      </c>
      <c r="D38" s="61">
        <v>620000</v>
      </c>
      <c r="E38" s="12"/>
      <c r="F38" s="8" t="s">
        <v>6</v>
      </c>
      <c r="G38" s="15">
        <v>400000</v>
      </c>
      <c r="H38" s="48"/>
      <c r="I38" s="43"/>
      <c r="J38" s="48"/>
      <c r="K38" s="8" t="s">
        <v>6</v>
      </c>
      <c r="L38" s="61"/>
      <c r="M38" s="12"/>
      <c r="N38" s="64"/>
      <c r="O38" s="116"/>
      <c r="P38" s="64"/>
      <c r="Q38" s="117" t="s">
        <v>6</v>
      </c>
      <c r="R38" s="104">
        <f>D38+G38+I38+L38+N38+O38</f>
        <v>1020000</v>
      </c>
      <c r="S38" s="76" t="s">
        <v>6</v>
      </c>
      <c r="T38" s="137" t="s">
        <v>6</v>
      </c>
    </row>
    <row r="39" spans="1:20" ht="12.75">
      <c r="A39" s="144"/>
      <c r="B39" s="21" t="s">
        <v>15</v>
      </c>
      <c r="C39" s="33" t="s">
        <v>6</v>
      </c>
      <c r="D39" s="24">
        <v>222801</v>
      </c>
      <c r="E39" s="29"/>
      <c r="F39" s="33" t="s">
        <v>6</v>
      </c>
      <c r="G39" s="32">
        <v>77700</v>
      </c>
      <c r="H39" s="50"/>
      <c r="I39" s="56"/>
      <c r="J39" s="57"/>
      <c r="K39" s="33" t="s">
        <v>6</v>
      </c>
      <c r="L39" s="24"/>
      <c r="M39" s="29"/>
      <c r="N39" s="59" t="s">
        <v>6</v>
      </c>
      <c r="O39" s="117" t="s">
        <v>6</v>
      </c>
      <c r="P39" s="63"/>
      <c r="Q39" s="117" t="s">
        <v>6</v>
      </c>
      <c r="R39" s="104">
        <f>D39+G39+I39+L39+M39</f>
        <v>300501</v>
      </c>
      <c r="S39" s="37">
        <f>(R38+R39-O40)/Q37*100</f>
        <v>3.7773973017131803</v>
      </c>
      <c r="T39" s="131" t="s">
        <v>6</v>
      </c>
    </row>
    <row r="40" spans="1:20" ht="24.75" thickBot="1">
      <c r="A40" s="145"/>
      <c r="B40" s="79" t="s">
        <v>5</v>
      </c>
      <c r="C40" s="85" t="s">
        <v>6</v>
      </c>
      <c r="D40" s="86">
        <f>D36+D37-D38</f>
        <v>2766526</v>
      </c>
      <c r="E40" s="87">
        <f>E36+E37-E38</f>
        <v>0</v>
      </c>
      <c r="F40" s="85" t="s">
        <v>6</v>
      </c>
      <c r="G40" s="88">
        <f>G36+G37-G38</f>
        <v>904304</v>
      </c>
      <c r="H40" s="89">
        <f>H36+H37-H38</f>
        <v>0</v>
      </c>
      <c r="I40" s="71">
        <f>I36+I37-I38</f>
        <v>0</v>
      </c>
      <c r="J40" s="89">
        <f>J36+J37-J38</f>
        <v>0</v>
      </c>
      <c r="K40" s="85" t="s">
        <v>6</v>
      </c>
      <c r="L40" s="86">
        <f>L36+L37-L38</f>
        <v>0</v>
      </c>
      <c r="M40" s="87">
        <f>M36+M37-M38</f>
        <v>0</v>
      </c>
      <c r="N40" s="90">
        <f>N36-N38</f>
        <v>0</v>
      </c>
      <c r="O40" s="119">
        <f>O36-O38</f>
        <v>0</v>
      </c>
      <c r="P40" s="62"/>
      <c r="Q40" s="140" t="s">
        <v>6</v>
      </c>
      <c r="R40" s="105">
        <f>D40+G40+I40+L40+O40</f>
        <v>3670830</v>
      </c>
      <c r="S40" s="91">
        <f>R38+R39</f>
        <v>1320501</v>
      </c>
      <c r="T40" s="138">
        <f>(R40)/Q37*100</f>
        <v>10.500698853728846</v>
      </c>
    </row>
    <row r="41" spans="1:20" ht="12.75">
      <c r="A41" s="143">
        <v>2014</v>
      </c>
      <c r="B41" s="77" t="s">
        <v>30</v>
      </c>
      <c r="C41" s="82" t="s">
        <v>6</v>
      </c>
      <c r="D41" s="93">
        <v>0</v>
      </c>
      <c r="E41" s="34"/>
      <c r="F41" s="82" t="s">
        <v>6</v>
      </c>
      <c r="G41" s="30"/>
      <c r="H41" s="94"/>
      <c r="I41" s="95"/>
      <c r="J41" s="94"/>
      <c r="K41" s="82" t="s">
        <v>6</v>
      </c>
      <c r="L41" s="93"/>
      <c r="M41" s="34"/>
      <c r="N41" s="83" t="s">
        <v>6</v>
      </c>
      <c r="O41" s="115" t="s">
        <v>6</v>
      </c>
      <c r="P41" s="62"/>
      <c r="Q41" s="135">
        <v>36006698</v>
      </c>
      <c r="R41" s="106">
        <f>D41+G41+I41+L41</f>
        <v>0</v>
      </c>
      <c r="S41" s="84"/>
      <c r="T41" s="139"/>
    </row>
    <row r="42" spans="1:20" ht="12.75">
      <c r="A42" s="144"/>
      <c r="B42" s="78" t="s">
        <v>10</v>
      </c>
      <c r="C42" s="8" t="s">
        <v>6</v>
      </c>
      <c r="D42" s="61">
        <v>440000</v>
      </c>
      <c r="E42" s="12"/>
      <c r="F42" s="8" t="s">
        <v>6</v>
      </c>
      <c r="G42" s="15">
        <v>400000</v>
      </c>
      <c r="H42" s="48"/>
      <c r="I42" s="43"/>
      <c r="J42" s="48"/>
      <c r="K42" s="8" t="s">
        <v>6</v>
      </c>
      <c r="L42" s="61"/>
      <c r="M42" s="12"/>
      <c r="N42" s="64"/>
      <c r="O42" s="116"/>
      <c r="P42" s="64"/>
      <c r="Q42" s="117" t="s">
        <v>6</v>
      </c>
      <c r="R42" s="104">
        <f>D42+G42+I42+L42+N42+O42</f>
        <v>840000</v>
      </c>
      <c r="S42" s="76" t="s">
        <v>6</v>
      </c>
      <c r="T42" s="137" t="s">
        <v>6</v>
      </c>
    </row>
    <row r="43" spans="1:20" ht="12.75">
      <c r="A43" s="144"/>
      <c r="B43" s="21" t="s">
        <v>15</v>
      </c>
      <c r="C43" s="33" t="s">
        <v>6</v>
      </c>
      <c r="D43" s="24">
        <v>184976</v>
      </c>
      <c r="E43" s="29"/>
      <c r="F43" s="33" t="s">
        <v>6</v>
      </c>
      <c r="G43" s="32">
        <v>58100</v>
      </c>
      <c r="H43" s="50"/>
      <c r="I43" s="56"/>
      <c r="J43" s="57"/>
      <c r="K43" s="33" t="s">
        <v>6</v>
      </c>
      <c r="L43" s="24"/>
      <c r="M43" s="29"/>
      <c r="N43" s="59" t="s">
        <v>6</v>
      </c>
      <c r="O43" s="117" t="s">
        <v>6</v>
      </c>
      <c r="P43" s="63"/>
      <c r="Q43" s="117" t="s">
        <v>6</v>
      </c>
      <c r="R43" s="104">
        <f>D43+G43+I43+L43+M43</f>
        <v>243076</v>
      </c>
      <c r="S43" s="37">
        <f>(R42+R43-O44)/Q41*100</f>
        <v>3.007984792162836</v>
      </c>
      <c r="T43" s="131" t="s">
        <v>6</v>
      </c>
    </row>
    <row r="44" spans="1:20" ht="24.75" thickBot="1">
      <c r="A44" s="145"/>
      <c r="B44" s="79" t="s">
        <v>5</v>
      </c>
      <c r="C44" s="85" t="s">
        <v>6</v>
      </c>
      <c r="D44" s="86">
        <f>D40+D41-D42</f>
        <v>2326526</v>
      </c>
      <c r="E44" s="87">
        <f>E40+E41-E42</f>
        <v>0</v>
      </c>
      <c r="F44" s="85" t="s">
        <v>6</v>
      </c>
      <c r="G44" s="88">
        <f>G40+G41-G42</f>
        <v>504304</v>
      </c>
      <c r="H44" s="89">
        <f>H40+H41-H42</f>
        <v>0</v>
      </c>
      <c r="I44" s="71">
        <f>I40+I41-I42</f>
        <v>0</v>
      </c>
      <c r="J44" s="89">
        <f>J40+J41-J42</f>
        <v>0</v>
      </c>
      <c r="K44" s="85" t="s">
        <v>6</v>
      </c>
      <c r="L44" s="86">
        <f>L40+L41-L42</f>
        <v>0</v>
      </c>
      <c r="M44" s="87">
        <f>M40+M41-M42</f>
        <v>0</v>
      </c>
      <c r="N44" s="90">
        <f>N40-N42</f>
        <v>0</v>
      </c>
      <c r="O44" s="119">
        <f>O40-O42</f>
        <v>0</v>
      </c>
      <c r="P44" s="62"/>
      <c r="Q44" s="140" t="s">
        <v>6</v>
      </c>
      <c r="R44" s="105">
        <f>D44+G44+I44+L44+O44</f>
        <v>2830830</v>
      </c>
      <c r="S44" s="91">
        <f>R42+R43</f>
        <v>1083076</v>
      </c>
      <c r="T44" s="138">
        <f>(R44)/Q41*100</f>
        <v>7.861953906464847</v>
      </c>
    </row>
    <row r="45" spans="1:20" ht="12.75">
      <c r="A45" s="143">
        <v>2015</v>
      </c>
      <c r="B45" s="77" t="s">
        <v>30</v>
      </c>
      <c r="C45" s="82" t="s">
        <v>6</v>
      </c>
      <c r="D45" s="93">
        <v>0</v>
      </c>
      <c r="E45" s="34"/>
      <c r="F45" s="82" t="s">
        <v>6</v>
      </c>
      <c r="G45" s="30"/>
      <c r="H45" s="94"/>
      <c r="I45" s="95"/>
      <c r="J45" s="94"/>
      <c r="K45" s="82" t="s">
        <v>6</v>
      </c>
      <c r="L45" s="93"/>
      <c r="M45" s="34"/>
      <c r="N45" s="83" t="s">
        <v>6</v>
      </c>
      <c r="O45" s="115" t="s">
        <v>6</v>
      </c>
      <c r="P45" s="62"/>
      <c r="Q45" s="135">
        <v>37086899</v>
      </c>
      <c r="R45" s="106">
        <f>D45+G45+I45+L45</f>
        <v>0</v>
      </c>
      <c r="S45" s="84"/>
      <c r="T45" s="139"/>
    </row>
    <row r="46" spans="1:20" ht="12.75">
      <c r="A46" s="144"/>
      <c r="B46" s="78" t="s">
        <v>10</v>
      </c>
      <c r="C46" s="8" t="s">
        <v>6</v>
      </c>
      <c r="D46" s="61">
        <v>540000</v>
      </c>
      <c r="E46" s="12"/>
      <c r="F46" s="8" t="s">
        <v>6</v>
      </c>
      <c r="G46" s="15">
        <v>100000</v>
      </c>
      <c r="H46" s="48"/>
      <c r="I46" s="43"/>
      <c r="J46" s="48"/>
      <c r="K46" s="8" t="s">
        <v>6</v>
      </c>
      <c r="L46" s="61"/>
      <c r="M46" s="12"/>
      <c r="N46" s="64"/>
      <c r="O46" s="116"/>
      <c r="P46" s="64"/>
      <c r="Q46" s="117" t="s">
        <v>6</v>
      </c>
      <c r="R46" s="104">
        <f>D46+G46+I46+L46+N46+O46</f>
        <v>640000</v>
      </c>
      <c r="S46" s="76" t="s">
        <v>6</v>
      </c>
      <c r="T46" s="137" t="s">
        <v>6</v>
      </c>
    </row>
    <row r="47" spans="1:20" ht="12.75">
      <c r="A47" s="144"/>
      <c r="B47" s="21" t="s">
        <v>15</v>
      </c>
      <c r="C47" s="33" t="s">
        <v>6</v>
      </c>
      <c r="D47" s="24">
        <v>153737</v>
      </c>
      <c r="E47" s="29"/>
      <c r="F47" s="33" t="s">
        <v>6</v>
      </c>
      <c r="G47" s="32">
        <v>38400</v>
      </c>
      <c r="H47" s="50"/>
      <c r="I47" s="56"/>
      <c r="J47" s="57"/>
      <c r="K47" s="33" t="s">
        <v>6</v>
      </c>
      <c r="L47" s="24"/>
      <c r="M47" s="29"/>
      <c r="N47" s="59" t="s">
        <v>6</v>
      </c>
      <c r="O47" s="117" t="s">
        <v>6</v>
      </c>
      <c r="P47" s="63"/>
      <c r="Q47" s="117" t="s">
        <v>6</v>
      </c>
      <c r="R47" s="104">
        <f>D47+G47+I47+L47+M47</f>
        <v>192137</v>
      </c>
      <c r="S47" s="37">
        <f>(R46+R47-O48)/Q45*100</f>
        <v>2.243749201031879</v>
      </c>
      <c r="T47" s="131" t="s">
        <v>6</v>
      </c>
    </row>
    <row r="48" spans="1:20" ht="24.75" thickBot="1">
      <c r="A48" s="145"/>
      <c r="B48" s="79" t="s">
        <v>5</v>
      </c>
      <c r="C48" s="85" t="s">
        <v>6</v>
      </c>
      <c r="D48" s="86">
        <f>D44+D45-D46</f>
        <v>1786526</v>
      </c>
      <c r="E48" s="87">
        <f>E44+E45-E46</f>
        <v>0</v>
      </c>
      <c r="F48" s="85" t="s">
        <v>6</v>
      </c>
      <c r="G48" s="88">
        <f>G44+G45-G46</f>
        <v>404304</v>
      </c>
      <c r="H48" s="89">
        <f>H44+H45-H46</f>
        <v>0</v>
      </c>
      <c r="I48" s="71">
        <f>I44+I45-I46</f>
        <v>0</v>
      </c>
      <c r="J48" s="89">
        <f>J44+J45-J46</f>
        <v>0</v>
      </c>
      <c r="K48" s="85" t="s">
        <v>6</v>
      </c>
      <c r="L48" s="86">
        <f>L44+L45-L46</f>
        <v>0</v>
      </c>
      <c r="M48" s="87">
        <f>M44+M45-M46</f>
        <v>0</v>
      </c>
      <c r="N48" s="90">
        <f>N44-N46</f>
        <v>0</v>
      </c>
      <c r="O48" s="119">
        <f>O44-O46</f>
        <v>0</v>
      </c>
      <c r="P48" s="62"/>
      <c r="Q48" s="140" t="s">
        <v>6</v>
      </c>
      <c r="R48" s="141">
        <f>D48+G48+I48+L48+O48</f>
        <v>2190830</v>
      </c>
      <c r="S48" s="91">
        <f>R46+R47</f>
        <v>832137</v>
      </c>
      <c r="T48" s="142">
        <f>(R48)/Q45*100</f>
        <v>5.907288177423515</v>
      </c>
    </row>
    <row r="49" spans="1:20" ht="12.75">
      <c r="A49" s="143">
        <v>2016</v>
      </c>
      <c r="B49" s="77" t="s">
        <v>30</v>
      </c>
      <c r="C49" s="82" t="s">
        <v>6</v>
      </c>
      <c r="D49" s="93">
        <v>0</v>
      </c>
      <c r="E49" s="34"/>
      <c r="F49" s="82" t="s">
        <v>6</v>
      </c>
      <c r="G49" s="30"/>
      <c r="H49" s="94"/>
      <c r="I49" s="95"/>
      <c r="J49" s="94"/>
      <c r="K49" s="82" t="s">
        <v>6</v>
      </c>
      <c r="L49" s="93"/>
      <c r="M49" s="34"/>
      <c r="N49" s="83" t="s">
        <v>6</v>
      </c>
      <c r="O49" s="115" t="s">
        <v>6</v>
      </c>
      <c r="P49" s="62"/>
      <c r="Q49" s="135">
        <v>38199505</v>
      </c>
      <c r="R49" s="106">
        <f>D49+G49+I49+L49</f>
        <v>0</v>
      </c>
      <c r="S49" s="84"/>
      <c r="T49" s="139"/>
    </row>
    <row r="50" spans="1:20" ht="12.75">
      <c r="A50" s="144"/>
      <c r="B50" s="78" t="s">
        <v>10</v>
      </c>
      <c r="C50" s="8" t="s">
        <v>6</v>
      </c>
      <c r="D50" s="61">
        <v>640000</v>
      </c>
      <c r="E50" s="12"/>
      <c r="F50" s="8" t="s">
        <v>6</v>
      </c>
      <c r="G50" s="15">
        <v>150000</v>
      </c>
      <c r="H50" s="48"/>
      <c r="I50" s="43"/>
      <c r="J50" s="48"/>
      <c r="K50" s="8" t="s">
        <v>6</v>
      </c>
      <c r="L50" s="61"/>
      <c r="M50" s="12"/>
      <c r="N50" s="64"/>
      <c r="O50" s="116"/>
      <c r="P50" s="64"/>
      <c r="Q50" s="117" t="s">
        <v>6</v>
      </c>
      <c r="R50" s="104">
        <f>D50+G50+I50+L50+N50+O50</f>
        <v>790000</v>
      </c>
      <c r="S50" s="76" t="s">
        <v>6</v>
      </c>
      <c r="T50" s="137" t="s">
        <v>6</v>
      </c>
    </row>
    <row r="51" spans="1:20" ht="12.75">
      <c r="A51" s="144"/>
      <c r="B51" s="21" t="s">
        <v>15</v>
      </c>
      <c r="C51" s="33" t="s">
        <v>6</v>
      </c>
      <c r="D51" s="24">
        <v>112652</v>
      </c>
      <c r="E51" s="29"/>
      <c r="F51" s="33" t="s">
        <v>6</v>
      </c>
      <c r="G51" s="32">
        <v>29400</v>
      </c>
      <c r="H51" s="50"/>
      <c r="I51" s="56"/>
      <c r="J51" s="57"/>
      <c r="K51" s="33" t="s">
        <v>6</v>
      </c>
      <c r="L51" s="24"/>
      <c r="M51" s="29"/>
      <c r="N51" s="59" t="s">
        <v>6</v>
      </c>
      <c r="O51" s="117" t="s">
        <v>6</v>
      </c>
      <c r="P51" s="63"/>
      <c r="Q51" s="117" t="s">
        <v>6</v>
      </c>
      <c r="R51" s="104">
        <f>D51+G51+I51+L51+M51</f>
        <v>142052</v>
      </c>
      <c r="S51" s="37">
        <f>(R50+R51-O52)/Q49*100</f>
        <v>2.4399583188316183</v>
      </c>
      <c r="T51" s="131" t="s">
        <v>6</v>
      </c>
    </row>
    <row r="52" spans="1:20" ht="24.75" thickBot="1">
      <c r="A52" s="145"/>
      <c r="B52" s="79" t="s">
        <v>5</v>
      </c>
      <c r="C52" s="85" t="s">
        <v>6</v>
      </c>
      <c r="D52" s="86">
        <f>D48+D49-D50</f>
        <v>1146526</v>
      </c>
      <c r="E52" s="87">
        <f>E48+E49-E50</f>
        <v>0</v>
      </c>
      <c r="F52" s="85" t="s">
        <v>6</v>
      </c>
      <c r="G52" s="88">
        <f>G48+G49-G50</f>
        <v>254304</v>
      </c>
      <c r="H52" s="89">
        <f>H48+H49-H50</f>
        <v>0</v>
      </c>
      <c r="I52" s="71">
        <f>I48+I49-I50</f>
        <v>0</v>
      </c>
      <c r="J52" s="89">
        <f>J48+J49-J50</f>
        <v>0</v>
      </c>
      <c r="K52" s="85" t="s">
        <v>6</v>
      </c>
      <c r="L52" s="86">
        <f>L48+L49-L50</f>
        <v>0</v>
      </c>
      <c r="M52" s="87">
        <f>M48+M49-M50</f>
        <v>0</v>
      </c>
      <c r="N52" s="90">
        <f>N48-N50</f>
        <v>0</v>
      </c>
      <c r="O52" s="119">
        <f>O48-O50</f>
        <v>0</v>
      </c>
      <c r="P52" s="62"/>
      <c r="Q52" s="140" t="s">
        <v>6</v>
      </c>
      <c r="R52" s="105">
        <f>D52+G52+I52+L52+O52</f>
        <v>1400830</v>
      </c>
      <c r="S52" s="91">
        <f>R50+R51</f>
        <v>932052</v>
      </c>
      <c r="T52" s="138">
        <f>(R52)/Q49*100</f>
        <v>3.667141760083017</v>
      </c>
    </row>
    <row r="53" spans="1:20" ht="12.75">
      <c r="A53" s="143">
        <v>2017</v>
      </c>
      <c r="B53" s="77" t="s">
        <v>30</v>
      </c>
      <c r="C53" s="82" t="s">
        <v>6</v>
      </c>
      <c r="D53" s="93">
        <v>0</v>
      </c>
      <c r="E53" s="34"/>
      <c r="F53" s="82" t="s">
        <v>6</v>
      </c>
      <c r="G53" s="30"/>
      <c r="H53" s="94"/>
      <c r="I53" s="95"/>
      <c r="J53" s="94"/>
      <c r="K53" s="82" t="s">
        <v>6</v>
      </c>
      <c r="L53" s="93"/>
      <c r="M53" s="34"/>
      <c r="N53" s="83" t="s">
        <v>6</v>
      </c>
      <c r="O53" s="115" t="s">
        <v>6</v>
      </c>
      <c r="P53" s="62"/>
      <c r="Q53" s="135">
        <v>39345490</v>
      </c>
      <c r="R53" s="106">
        <f>D53+G53+I53+L53</f>
        <v>0</v>
      </c>
      <c r="S53" s="84"/>
      <c r="T53" s="139"/>
    </row>
    <row r="54" spans="1:20" ht="12.75">
      <c r="A54" s="144"/>
      <c r="B54" s="78" t="s">
        <v>10</v>
      </c>
      <c r="C54" s="8" t="s">
        <v>6</v>
      </c>
      <c r="D54" s="61">
        <v>416526</v>
      </c>
      <c r="E54" s="12"/>
      <c r="F54" s="8" t="s">
        <v>6</v>
      </c>
      <c r="G54" s="15">
        <v>150000</v>
      </c>
      <c r="H54" s="48"/>
      <c r="I54" s="43"/>
      <c r="J54" s="48"/>
      <c r="K54" s="8" t="s">
        <v>6</v>
      </c>
      <c r="L54" s="61"/>
      <c r="M54" s="12"/>
      <c r="N54" s="64"/>
      <c r="O54" s="116"/>
      <c r="P54" s="64"/>
      <c r="Q54" s="117" t="s">
        <v>6</v>
      </c>
      <c r="R54" s="104">
        <f>D54+G54+I54+L54+N54+O54</f>
        <v>566526</v>
      </c>
      <c r="S54" s="76" t="s">
        <v>6</v>
      </c>
      <c r="T54" s="137" t="s">
        <v>6</v>
      </c>
    </row>
    <row r="55" spans="1:20" ht="12.75">
      <c r="A55" s="144"/>
      <c r="B55" s="21" t="s">
        <v>15</v>
      </c>
      <c r="C55" s="33" t="s">
        <v>6</v>
      </c>
      <c r="D55" s="24">
        <v>68943</v>
      </c>
      <c r="E55" s="29"/>
      <c r="F55" s="33" t="s">
        <v>6</v>
      </c>
      <c r="G55" s="32">
        <v>19350</v>
      </c>
      <c r="H55" s="50"/>
      <c r="I55" s="56"/>
      <c r="J55" s="57"/>
      <c r="K55" s="33" t="s">
        <v>6</v>
      </c>
      <c r="L55" s="24"/>
      <c r="M55" s="29"/>
      <c r="N55" s="59" t="s">
        <v>6</v>
      </c>
      <c r="O55" s="117" t="s">
        <v>6</v>
      </c>
      <c r="P55" s="63"/>
      <c r="Q55" s="117" t="s">
        <v>6</v>
      </c>
      <c r="R55" s="104">
        <f>D55+G55+I55+L55+M55</f>
        <v>88293</v>
      </c>
      <c r="S55" s="37">
        <f>(R54+R55-O56)/Q53*100</f>
        <v>1.6642796925390941</v>
      </c>
      <c r="T55" s="131" t="s">
        <v>6</v>
      </c>
    </row>
    <row r="56" spans="1:20" ht="24.75" thickBot="1">
      <c r="A56" s="145"/>
      <c r="B56" s="79" t="s">
        <v>5</v>
      </c>
      <c r="C56" s="85" t="s">
        <v>6</v>
      </c>
      <c r="D56" s="86">
        <f>D52+D53-D54</f>
        <v>730000</v>
      </c>
      <c r="E56" s="87">
        <f>E52+E53-E54</f>
        <v>0</v>
      </c>
      <c r="F56" s="85" t="s">
        <v>6</v>
      </c>
      <c r="G56" s="88">
        <f>G52+G53-G54</f>
        <v>104304</v>
      </c>
      <c r="H56" s="89">
        <f>H52+H53-H54</f>
        <v>0</v>
      </c>
      <c r="I56" s="71">
        <f>I52+I53-I54</f>
        <v>0</v>
      </c>
      <c r="J56" s="89">
        <f>J52+J53-J54</f>
        <v>0</v>
      </c>
      <c r="K56" s="85" t="s">
        <v>6</v>
      </c>
      <c r="L56" s="86">
        <f>L52+L53-L54</f>
        <v>0</v>
      </c>
      <c r="M56" s="87">
        <f>M52+M53-M54</f>
        <v>0</v>
      </c>
      <c r="N56" s="90">
        <f>N52-N54</f>
        <v>0</v>
      </c>
      <c r="O56" s="119">
        <f>O52-O54</f>
        <v>0</v>
      </c>
      <c r="P56" s="62"/>
      <c r="Q56" s="140" t="s">
        <v>6</v>
      </c>
      <c r="R56" s="105">
        <f>D56+G56+I56+L56+O56</f>
        <v>834304</v>
      </c>
      <c r="S56" s="91">
        <f>R54+R55</f>
        <v>654819</v>
      </c>
      <c r="T56" s="138">
        <f>(R56)/Q53*100</f>
        <v>2.120456499588644</v>
      </c>
    </row>
    <row r="57" spans="1:20" ht="12.75">
      <c r="A57" s="143">
        <v>2018</v>
      </c>
      <c r="B57" s="77" t="s">
        <v>30</v>
      </c>
      <c r="C57" s="82" t="s">
        <v>6</v>
      </c>
      <c r="D57" s="93">
        <v>0</v>
      </c>
      <c r="E57" s="34"/>
      <c r="F57" s="82" t="s">
        <v>6</v>
      </c>
      <c r="G57" s="30"/>
      <c r="H57" s="94"/>
      <c r="I57" s="95"/>
      <c r="J57" s="94"/>
      <c r="K57" s="82" t="s">
        <v>6</v>
      </c>
      <c r="L57" s="93"/>
      <c r="M57" s="34"/>
      <c r="N57" s="83" t="s">
        <v>6</v>
      </c>
      <c r="O57" s="115" t="s">
        <v>6</v>
      </c>
      <c r="P57" s="62"/>
      <c r="Q57" s="135">
        <v>40525855</v>
      </c>
      <c r="R57" s="106">
        <f>D57+G57+I57+L57</f>
        <v>0</v>
      </c>
      <c r="S57" s="84"/>
      <c r="T57" s="139"/>
    </row>
    <row r="58" spans="1:20" ht="12.75">
      <c r="A58" s="144"/>
      <c r="B58" s="78" t="s">
        <v>10</v>
      </c>
      <c r="C58" s="8" t="s">
        <v>6</v>
      </c>
      <c r="D58" s="61">
        <v>200000</v>
      </c>
      <c r="E58" s="12"/>
      <c r="F58" s="8" t="s">
        <v>6</v>
      </c>
      <c r="G58" s="15">
        <v>104304</v>
      </c>
      <c r="H58" s="48"/>
      <c r="I58" s="43"/>
      <c r="J58" s="48"/>
      <c r="K58" s="8" t="s">
        <v>6</v>
      </c>
      <c r="L58" s="61"/>
      <c r="M58" s="12"/>
      <c r="N58" s="64"/>
      <c r="O58" s="116"/>
      <c r="P58" s="64"/>
      <c r="Q58" s="117" t="s">
        <v>6</v>
      </c>
      <c r="R58" s="104">
        <f>D58+G58+I58+L58+N58+O58</f>
        <v>304304</v>
      </c>
      <c r="S58" s="76" t="s">
        <v>6</v>
      </c>
      <c r="T58" s="137" t="s">
        <v>6</v>
      </c>
    </row>
    <row r="59" spans="1:20" ht="12.75">
      <c r="A59" s="144"/>
      <c r="B59" s="21" t="s">
        <v>15</v>
      </c>
      <c r="C59" s="33" t="s">
        <v>6</v>
      </c>
      <c r="D59" s="24">
        <v>47246</v>
      </c>
      <c r="E59" s="29"/>
      <c r="F59" s="33" t="s">
        <v>6</v>
      </c>
      <c r="G59" s="32">
        <v>7950</v>
      </c>
      <c r="H59" s="50"/>
      <c r="I59" s="56"/>
      <c r="J59" s="57"/>
      <c r="K59" s="33" t="s">
        <v>6</v>
      </c>
      <c r="L59" s="24"/>
      <c r="M59" s="29"/>
      <c r="N59" s="59" t="s">
        <v>6</v>
      </c>
      <c r="O59" s="117" t="s">
        <v>6</v>
      </c>
      <c r="P59" s="63"/>
      <c r="Q59" s="117" t="s">
        <v>6</v>
      </c>
      <c r="R59" s="104">
        <f>D59+G59+I59+L59+M59</f>
        <v>55196</v>
      </c>
      <c r="S59" s="37">
        <f>(R58+R59-O60)/Q57*100</f>
        <v>0.8870880083837838</v>
      </c>
      <c r="T59" s="131" t="s">
        <v>6</v>
      </c>
    </row>
    <row r="60" spans="1:20" ht="24.75" thickBot="1">
      <c r="A60" s="145"/>
      <c r="B60" s="79" t="s">
        <v>5</v>
      </c>
      <c r="C60" s="85" t="s">
        <v>6</v>
      </c>
      <c r="D60" s="86">
        <f>D56+D57-D58</f>
        <v>530000</v>
      </c>
      <c r="E60" s="87">
        <f>E56+E57-E58</f>
        <v>0</v>
      </c>
      <c r="F60" s="85" t="s">
        <v>6</v>
      </c>
      <c r="G60" s="88">
        <f>G56+G57-G58</f>
        <v>0</v>
      </c>
      <c r="H60" s="89">
        <f>H56+H57-H58</f>
        <v>0</v>
      </c>
      <c r="I60" s="71">
        <f>I56+I57-I58</f>
        <v>0</v>
      </c>
      <c r="J60" s="89">
        <f>J56+J57-J58</f>
        <v>0</v>
      </c>
      <c r="K60" s="85" t="s">
        <v>6</v>
      </c>
      <c r="L60" s="86">
        <f>L56+L57-L58</f>
        <v>0</v>
      </c>
      <c r="M60" s="87">
        <f>M56+M57-M58</f>
        <v>0</v>
      </c>
      <c r="N60" s="90">
        <f>N56-N58</f>
        <v>0</v>
      </c>
      <c r="O60" s="119">
        <f>O56-O58</f>
        <v>0</v>
      </c>
      <c r="P60" s="62"/>
      <c r="Q60" s="140" t="s">
        <v>6</v>
      </c>
      <c r="R60" s="105">
        <f>D60+G60+I60+L60+O60</f>
        <v>530000</v>
      </c>
      <c r="S60" s="91">
        <f>R58+R59</f>
        <v>359500</v>
      </c>
      <c r="T60" s="138">
        <f>(R60)/Q57*100</f>
        <v>1.3078070777285267</v>
      </c>
    </row>
    <row r="61" spans="1:20" ht="12.75">
      <c r="A61" s="143">
        <v>2019</v>
      </c>
      <c r="B61" s="77" t="s">
        <v>30</v>
      </c>
      <c r="C61" s="82" t="s">
        <v>6</v>
      </c>
      <c r="D61" s="93">
        <v>0</v>
      </c>
      <c r="E61" s="34"/>
      <c r="F61" s="82" t="s">
        <v>6</v>
      </c>
      <c r="G61" s="30"/>
      <c r="H61" s="94"/>
      <c r="I61" s="95"/>
      <c r="J61" s="94"/>
      <c r="K61" s="82" t="s">
        <v>6</v>
      </c>
      <c r="L61" s="93"/>
      <c r="M61" s="34"/>
      <c r="N61" s="83" t="s">
        <v>6</v>
      </c>
      <c r="O61" s="115" t="s">
        <v>6</v>
      </c>
      <c r="P61" s="62"/>
      <c r="Q61" s="135">
        <v>41741631</v>
      </c>
      <c r="R61" s="106">
        <f>D61+G61+I61+L61</f>
        <v>0</v>
      </c>
      <c r="S61" s="84"/>
      <c r="T61" s="139"/>
    </row>
    <row r="62" spans="1:20" ht="12.75">
      <c r="A62" s="144"/>
      <c r="B62" s="78" t="s">
        <v>10</v>
      </c>
      <c r="C62" s="8" t="s">
        <v>6</v>
      </c>
      <c r="D62" s="61">
        <v>200000</v>
      </c>
      <c r="E62" s="12"/>
      <c r="F62" s="8" t="s">
        <v>6</v>
      </c>
      <c r="G62" s="15">
        <v>0</v>
      </c>
      <c r="H62" s="48"/>
      <c r="I62" s="43"/>
      <c r="J62" s="48"/>
      <c r="K62" s="8" t="s">
        <v>6</v>
      </c>
      <c r="L62" s="61"/>
      <c r="M62" s="12"/>
      <c r="N62" s="64"/>
      <c r="O62" s="116"/>
      <c r="P62" s="64"/>
      <c r="Q62" s="117" t="s">
        <v>6</v>
      </c>
      <c r="R62" s="104">
        <f>D62+G62+I62+L62+N62+O62</f>
        <v>200000</v>
      </c>
      <c r="S62" s="76" t="s">
        <v>6</v>
      </c>
      <c r="T62" s="137" t="s">
        <v>6</v>
      </c>
    </row>
    <row r="63" spans="1:20" ht="12.75">
      <c r="A63" s="144"/>
      <c r="B63" s="21" t="s">
        <v>15</v>
      </c>
      <c r="C63" s="33" t="s">
        <v>6</v>
      </c>
      <c r="D63" s="24">
        <v>33049</v>
      </c>
      <c r="E63" s="29"/>
      <c r="F63" s="33" t="s">
        <v>6</v>
      </c>
      <c r="G63" s="32">
        <v>0</v>
      </c>
      <c r="H63" s="50"/>
      <c r="I63" s="56"/>
      <c r="J63" s="57"/>
      <c r="K63" s="33" t="s">
        <v>6</v>
      </c>
      <c r="L63" s="24"/>
      <c r="M63" s="29"/>
      <c r="N63" s="59" t="s">
        <v>6</v>
      </c>
      <c r="O63" s="117" t="s">
        <v>6</v>
      </c>
      <c r="P63" s="63"/>
      <c r="Q63" s="117" t="s">
        <v>6</v>
      </c>
      <c r="R63" s="104">
        <f>D63+G63+I63+L63+M63</f>
        <v>33049</v>
      </c>
      <c r="S63" s="37">
        <f>(R62+R63-O64)/Q61*100</f>
        <v>0.5583131143102673</v>
      </c>
      <c r="T63" s="131" t="s">
        <v>6</v>
      </c>
    </row>
    <row r="64" spans="1:20" ht="24.75" thickBot="1">
      <c r="A64" s="145"/>
      <c r="B64" s="79" t="s">
        <v>5</v>
      </c>
      <c r="C64" s="85" t="s">
        <v>6</v>
      </c>
      <c r="D64" s="86">
        <f>D60+D61-D62</f>
        <v>330000</v>
      </c>
      <c r="E64" s="87">
        <f>E60+E61-E62</f>
        <v>0</v>
      </c>
      <c r="F64" s="85" t="s">
        <v>6</v>
      </c>
      <c r="G64" s="88">
        <f>G60+G61-G62</f>
        <v>0</v>
      </c>
      <c r="H64" s="89">
        <f>H60+H61-H62</f>
        <v>0</v>
      </c>
      <c r="I64" s="71">
        <f>I60+I61-I62</f>
        <v>0</v>
      </c>
      <c r="J64" s="89">
        <f>J60+J61-J62</f>
        <v>0</v>
      </c>
      <c r="K64" s="85" t="s">
        <v>6</v>
      </c>
      <c r="L64" s="86">
        <f>L60+L61-L62</f>
        <v>0</v>
      </c>
      <c r="M64" s="87">
        <f>M60+M61-M62</f>
        <v>0</v>
      </c>
      <c r="N64" s="90">
        <f>N60-N62</f>
        <v>0</v>
      </c>
      <c r="O64" s="119">
        <f>O60-O62</f>
        <v>0</v>
      </c>
      <c r="P64" s="62"/>
      <c r="Q64" s="140" t="s">
        <v>6</v>
      </c>
      <c r="R64" s="105">
        <f>D64+G64+I64+L64+O64</f>
        <v>330000</v>
      </c>
      <c r="S64" s="91">
        <f>R62+R63</f>
        <v>233049</v>
      </c>
      <c r="T64" s="138">
        <f>(R64)/Q61*100</f>
        <v>0.7905776369878791</v>
      </c>
    </row>
    <row r="65" spans="1:20" ht="12.75">
      <c r="A65" s="143">
        <v>2020</v>
      </c>
      <c r="B65" s="77" t="s">
        <v>30</v>
      </c>
      <c r="C65" s="82" t="s">
        <v>6</v>
      </c>
      <c r="D65" s="93">
        <v>0</v>
      </c>
      <c r="E65" s="34"/>
      <c r="F65" s="82" t="s">
        <v>6</v>
      </c>
      <c r="G65" s="30"/>
      <c r="H65" s="94"/>
      <c r="I65" s="95"/>
      <c r="J65" s="94"/>
      <c r="K65" s="82" t="s">
        <v>6</v>
      </c>
      <c r="L65" s="93"/>
      <c r="M65" s="34"/>
      <c r="N65" s="83" t="s">
        <v>6</v>
      </c>
      <c r="O65" s="115" t="s">
        <v>6</v>
      </c>
      <c r="P65" s="62"/>
      <c r="Q65" s="135">
        <v>42993880</v>
      </c>
      <c r="R65" s="106">
        <f>D65+G65+I65+L65</f>
        <v>0</v>
      </c>
      <c r="S65" s="84"/>
      <c r="T65" s="139"/>
    </row>
    <row r="66" spans="1:20" ht="12.75">
      <c r="A66" s="144"/>
      <c r="B66" s="78" t="s">
        <v>10</v>
      </c>
      <c r="C66" s="8" t="s">
        <v>6</v>
      </c>
      <c r="D66" s="61">
        <v>200000</v>
      </c>
      <c r="E66" s="12"/>
      <c r="F66" s="8" t="s">
        <v>6</v>
      </c>
      <c r="G66" s="15">
        <v>0</v>
      </c>
      <c r="H66" s="48"/>
      <c r="I66" s="43"/>
      <c r="J66" s="48"/>
      <c r="K66" s="8" t="s">
        <v>6</v>
      </c>
      <c r="L66" s="61"/>
      <c r="M66" s="12"/>
      <c r="N66" s="64"/>
      <c r="O66" s="116"/>
      <c r="P66" s="64"/>
      <c r="Q66" s="117" t="s">
        <v>6</v>
      </c>
      <c r="R66" s="104">
        <f>D66+G66+I66+L66+N66+O66</f>
        <v>200000</v>
      </c>
      <c r="S66" s="76" t="s">
        <v>6</v>
      </c>
      <c r="T66" s="137" t="s">
        <v>6</v>
      </c>
    </row>
    <row r="67" spans="1:20" ht="12.75">
      <c r="A67" s="144"/>
      <c r="B67" s="21" t="s">
        <v>15</v>
      </c>
      <c r="C67" s="33" t="s">
        <v>6</v>
      </c>
      <c r="D67" s="24">
        <v>18749</v>
      </c>
      <c r="E67" s="29"/>
      <c r="F67" s="33" t="s">
        <v>6</v>
      </c>
      <c r="G67" s="32">
        <v>0</v>
      </c>
      <c r="H67" s="50"/>
      <c r="I67" s="56"/>
      <c r="J67" s="57"/>
      <c r="K67" s="33" t="s">
        <v>6</v>
      </c>
      <c r="L67" s="24"/>
      <c r="M67" s="29"/>
      <c r="N67" s="59" t="s">
        <v>6</v>
      </c>
      <c r="O67" s="117" t="s">
        <v>6</v>
      </c>
      <c r="P67" s="63"/>
      <c r="Q67" s="117" t="s">
        <v>6</v>
      </c>
      <c r="R67" s="104">
        <f>D67+G67+I67+L67+M67</f>
        <v>18749</v>
      </c>
      <c r="S67" s="37">
        <f>(R66+R67-O68)/Q65*100</f>
        <v>0.5087910186286978</v>
      </c>
      <c r="T67" s="131" t="s">
        <v>6</v>
      </c>
    </row>
    <row r="68" spans="1:20" ht="24.75" thickBot="1">
      <c r="A68" s="145"/>
      <c r="B68" s="79" t="s">
        <v>5</v>
      </c>
      <c r="C68" s="85" t="s">
        <v>6</v>
      </c>
      <c r="D68" s="86">
        <f>D64+D65-D66</f>
        <v>130000</v>
      </c>
      <c r="E68" s="87">
        <f>E64+E65-E66</f>
        <v>0</v>
      </c>
      <c r="F68" s="85" t="s">
        <v>6</v>
      </c>
      <c r="G68" s="88">
        <f>G64+G65-G66</f>
        <v>0</v>
      </c>
      <c r="H68" s="89">
        <f>H64+H65-H66</f>
        <v>0</v>
      </c>
      <c r="I68" s="71">
        <f>I64+I65-I66</f>
        <v>0</v>
      </c>
      <c r="J68" s="89">
        <f>J64+J65-J66</f>
        <v>0</v>
      </c>
      <c r="K68" s="85" t="s">
        <v>6</v>
      </c>
      <c r="L68" s="86">
        <f>L64+L65-L66</f>
        <v>0</v>
      </c>
      <c r="M68" s="87">
        <f>M64+M65-M66</f>
        <v>0</v>
      </c>
      <c r="N68" s="90">
        <f>N64-N66</f>
        <v>0</v>
      </c>
      <c r="O68" s="119">
        <f>O64-O66</f>
        <v>0</v>
      </c>
      <c r="P68" s="62"/>
      <c r="Q68" s="140" t="s">
        <v>6</v>
      </c>
      <c r="R68" s="105">
        <f>D68+G68+I68+L68+O68</f>
        <v>130000</v>
      </c>
      <c r="S68" s="91">
        <f>R66+R67</f>
        <v>218749</v>
      </c>
      <c r="T68" s="138">
        <f>(R68)/Q65*100</f>
        <v>0.302368616184443</v>
      </c>
    </row>
    <row r="69" spans="1:20" ht="12.75">
      <c r="A69" s="143">
        <v>2021</v>
      </c>
      <c r="B69" s="77" t="s">
        <v>30</v>
      </c>
      <c r="C69" s="82" t="s">
        <v>6</v>
      </c>
      <c r="D69" s="93">
        <v>0</v>
      </c>
      <c r="E69" s="34"/>
      <c r="F69" s="82" t="s">
        <v>6</v>
      </c>
      <c r="G69" s="30"/>
      <c r="H69" s="94"/>
      <c r="I69" s="95"/>
      <c r="J69" s="94"/>
      <c r="K69" s="82" t="s">
        <v>6</v>
      </c>
      <c r="L69" s="93"/>
      <c r="M69" s="34"/>
      <c r="N69" s="83" t="s">
        <v>6</v>
      </c>
      <c r="O69" s="115" t="s">
        <v>6</v>
      </c>
      <c r="P69" s="62"/>
      <c r="Q69" s="135">
        <v>44283696</v>
      </c>
      <c r="R69" s="106">
        <f>D69+G69+I69+L69</f>
        <v>0</v>
      </c>
      <c r="S69" s="84"/>
      <c r="T69" s="139"/>
    </row>
    <row r="70" spans="1:20" ht="12.75">
      <c r="A70" s="144"/>
      <c r="B70" s="78" t="s">
        <v>10</v>
      </c>
      <c r="C70" s="8" t="s">
        <v>6</v>
      </c>
      <c r="D70" s="61">
        <v>130000</v>
      </c>
      <c r="E70" s="12"/>
      <c r="F70" s="8" t="s">
        <v>6</v>
      </c>
      <c r="G70" s="15">
        <v>0</v>
      </c>
      <c r="H70" s="48"/>
      <c r="I70" s="43"/>
      <c r="J70" s="48"/>
      <c r="K70" s="8" t="s">
        <v>6</v>
      </c>
      <c r="L70" s="61"/>
      <c r="M70" s="12"/>
      <c r="N70" s="64"/>
      <c r="O70" s="116"/>
      <c r="P70" s="64"/>
      <c r="Q70" s="117" t="s">
        <v>6</v>
      </c>
      <c r="R70" s="104">
        <f>D70+G70+I70+L70+N70+O70</f>
        <v>130000</v>
      </c>
      <c r="S70" s="76" t="s">
        <v>6</v>
      </c>
      <c r="T70" s="137" t="s">
        <v>6</v>
      </c>
    </row>
    <row r="71" spans="1:20" ht="12.75">
      <c r="A71" s="144"/>
      <c r="B71" s="21" t="s">
        <v>15</v>
      </c>
      <c r="C71" s="33" t="s">
        <v>6</v>
      </c>
      <c r="D71" s="24">
        <v>4012</v>
      </c>
      <c r="E71" s="29"/>
      <c r="F71" s="33" t="s">
        <v>6</v>
      </c>
      <c r="G71" s="32">
        <v>0</v>
      </c>
      <c r="H71" s="50"/>
      <c r="I71" s="56"/>
      <c r="J71" s="57"/>
      <c r="K71" s="33" t="s">
        <v>6</v>
      </c>
      <c r="L71" s="24"/>
      <c r="M71" s="29"/>
      <c r="N71" s="59" t="s">
        <v>6</v>
      </c>
      <c r="O71" s="117" t="s">
        <v>6</v>
      </c>
      <c r="P71" s="63"/>
      <c r="Q71" s="117" t="s">
        <v>6</v>
      </c>
      <c r="R71" s="104">
        <f>D71+G71+I71+L71+M71</f>
        <v>4012</v>
      </c>
      <c r="S71" s="37">
        <f>(R70+R71-O72)/Q69*100</f>
        <v>0.3026215336678312</v>
      </c>
      <c r="T71" s="131" t="s">
        <v>6</v>
      </c>
    </row>
    <row r="72" spans="1:20" ht="24.75" thickBot="1">
      <c r="A72" s="145"/>
      <c r="B72" s="79" t="s">
        <v>5</v>
      </c>
      <c r="C72" s="85" t="s">
        <v>6</v>
      </c>
      <c r="D72" s="86">
        <f>D68+D69-D70</f>
        <v>0</v>
      </c>
      <c r="E72" s="87">
        <f>E68+E69-E70</f>
        <v>0</v>
      </c>
      <c r="F72" s="85" t="s">
        <v>6</v>
      </c>
      <c r="G72" s="88">
        <f>G68+G69-G70</f>
        <v>0</v>
      </c>
      <c r="H72" s="89">
        <f>H68+H69-H70</f>
        <v>0</v>
      </c>
      <c r="I72" s="71">
        <f>I68+I69-I70</f>
        <v>0</v>
      </c>
      <c r="J72" s="89">
        <f>J68+J69-J70</f>
        <v>0</v>
      </c>
      <c r="K72" s="85" t="s">
        <v>6</v>
      </c>
      <c r="L72" s="86">
        <f>L68+L69-L70</f>
        <v>0</v>
      </c>
      <c r="M72" s="87">
        <f>M68+M69-M70</f>
        <v>0</v>
      </c>
      <c r="N72" s="90">
        <f>N68-N70</f>
        <v>0</v>
      </c>
      <c r="O72" s="119">
        <f>O68-O70</f>
        <v>0</v>
      </c>
      <c r="P72" s="62"/>
      <c r="Q72" s="140" t="s">
        <v>6</v>
      </c>
      <c r="R72" s="105">
        <f>D72+G72+I72+L72+O72</f>
        <v>0</v>
      </c>
      <c r="S72" s="91">
        <f>R70+R71</f>
        <v>134012</v>
      </c>
      <c r="T72" s="138">
        <f>(R72)/Q69*100</f>
        <v>0</v>
      </c>
    </row>
    <row r="73" spans="1:20" ht="12.75" customHeight="1" hidden="1">
      <c r="A73" s="143"/>
      <c r="B73" s="77"/>
      <c r="C73" s="82" t="s">
        <v>6</v>
      </c>
      <c r="D73" s="93"/>
      <c r="E73" s="34"/>
      <c r="F73" s="82" t="s">
        <v>6</v>
      </c>
      <c r="G73" s="30"/>
      <c r="H73" s="94"/>
      <c r="I73" s="95"/>
      <c r="J73" s="94"/>
      <c r="K73" s="82" t="s">
        <v>6</v>
      </c>
      <c r="L73" s="93"/>
      <c r="M73" s="34"/>
      <c r="N73" s="83" t="s">
        <v>6</v>
      </c>
      <c r="O73" s="115" t="s">
        <v>6</v>
      </c>
      <c r="P73" s="62"/>
      <c r="Q73" s="135"/>
      <c r="R73" s="106">
        <f>D73+G73+I73+L73</f>
        <v>0</v>
      </c>
      <c r="S73" s="84"/>
      <c r="T73" s="139"/>
    </row>
    <row r="74" spans="1:20" ht="12.75" customHeight="1" hidden="1">
      <c r="A74" s="144"/>
      <c r="B74" s="78"/>
      <c r="C74" s="8" t="s">
        <v>6</v>
      </c>
      <c r="D74" s="61"/>
      <c r="E74" s="12"/>
      <c r="F74" s="8" t="s">
        <v>6</v>
      </c>
      <c r="G74" s="15">
        <v>0</v>
      </c>
      <c r="H74" s="48"/>
      <c r="I74" s="43"/>
      <c r="J74" s="48"/>
      <c r="K74" s="8" t="s">
        <v>6</v>
      </c>
      <c r="L74" s="61"/>
      <c r="M74" s="12"/>
      <c r="N74" s="64"/>
      <c r="O74" s="116"/>
      <c r="P74" s="64"/>
      <c r="Q74" s="117" t="s">
        <v>6</v>
      </c>
      <c r="R74" s="104">
        <f>D74+G74+I74+L74+N74+O74</f>
        <v>0</v>
      </c>
      <c r="S74" s="76" t="s">
        <v>6</v>
      </c>
      <c r="T74" s="137" t="s">
        <v>6</v>
      </c>
    </row>
    <row r="75" spans="1:20" ht="12.75" customHeight="1" hidden="1">
      <c r="A75" s="144"/>
      <c r="B75" s="21"/>
      <c r="C75" s="33" t="s">
        <v>6</v>
      </c>
      <c r="D75" s="24"/>
      <c r="E75" s="29"/>
      <c r="F75" s="33" t="s">
        <v>6</v>
      </c>
      <c r="G75" s="32">
        <v>0</v>
      </c>
      <c r="H75" s="50"/>
      <c r="I75" s="56"/>
      <c r="J75" s="57"/>
      <c r="K75" s="33" t="s">
        <v>6</v>
      </c>
      <c r="L75" s="24"/>
      <c r="M75" s="29"/>
      <c r="N75" s="59" t="s">
        <v>6</v>
      </c>
      <c r="O75" s="117" t="s">
        <v>6</v>
      </c>
      <c r="P75" s="63"/>
      <c r="Q75" s="117" t="s">
        <v>6</v>
      </c>
      <c r="R75" s="104">
        <f>D75+G75+I75+L75+M75</f>
        <v>0</v>
      </c>
      <c r="S75" s="37" t="e">
        <f>(R74+R75-O76)/Q73*100</f>
        <v>#DIV/0!</v>
      </c>
      <c r="T75" s="131" t="s">
        <v>6</v>
      </c>
    </row>
    <row r="76" spans="1:20" ht="13.5" customHeight="1" hidden="1" thickBot="1">
      <c r="A76" s="145"/>
      <c r="B76" s="79"/>
      <c r="C76" s="85" t="s">
        <v>6</v>
      </c>
      <c r="D76" s="86"/>
      <c r="E76" s="87">
        <f>E72+E73-E74</f>
        <v>0</v>
      </c>
      <c r="F76" s="85" t="s">
        <v>6</v>
      </c>
      <c r="G76" s="88">
        <f>G72+G73-G74</f>
        <v>0</v>
      </c>
      <c r="H76" s="89">
        <f>H72+H73-H74</f>
        <v>0</v>
      </c>
      <c r="I76" s="71">
        <f>I72+I73-I74</f>
        <v>0</v>
      </c>
      <c r="J76" s="89">
        <f>J72+J73-J74</f>
        <v>0</v>
      </c>
      <c r="K76" s="85" t="s">
        <v>6</v>
      </c>
      <c r="L76" s="86">
        <f>L72+L73-L74</f>
        <v>0</v>
      </c>
      <c r="M76" s="87">
        <f>M72+M73-M74</f>
        <v>0</v>
      </c>
      <c r="N76" s="90">
        <f>N72-N74</f>
        <v>0</v>
      </c>
      <c r="O76" s="119">
        <f>O72-O74</f>
        <v>0</v>
      </c>
      <c r="P76" s="62"/>
      <c r="Q76" s="140" t="s">
        <v>6</v>
      </c>
      <c r="R76" s="141">
        <f>D76+G76+I76+L76+O76</f>
        <v>0</v>
      </c>
      <c r="S76" s="91">
        <f>R74+R75</f>
        <v>0</v>
      </c>
      <c r="T76" s="142" t="e">
        <f>(R76)/Q73*100</f>
        <v>#DIV/0!</v>
      </c>
    </row>
    <row r="78" ht="12.75">
      <c r="C78" s="60" t="s">
        <v>20</v>
      </c>
    </row>
    <row r="79" spans="3:13" ht="12.75">
      <c r="C79" s="147" t="s">
        <v>21</v>
      </c>
      <c r="D79" s="148"/>
      <c r="E79" s="148"/>
      <c r="F79" s="148"/>
      <c r="G79" s="148"/>
      <c r="H79" s="148"/>
      <c r="I79" s="148"/>
      <c r="J79" s="148"/>
      <c r="K79" s="148"/>
      <c r="L79" s="148"/>
      <c r="M79" s="69"/>
    </row>
    <row r="80" spans="3:11" ht="12.75">
      <c r="C80" s="146" t="s">
        <v>22</v>
      </c>
      <c r="D80" s="146"/>
      <c r="E80" s="146"/>
      <c r="F80" s="146"/>
      <c r="G80" s="146"/>
      <c r="H80" s="146"/>
      <c r="I80" s="146"/>
      <c r="J80" s="146"/>
      <c r="K80" s="146"/>
    </row>
    <row r="81" spans="3:11" ht="12.75">
      <c r="C81" s="146" t="s">
        <v>23</v>
      </c>
      <c r="D81" s="146"/>
      <c r="E81" s="146"/>
      <c r="F81" s="146"/>
      <c r="G81" s="146"/>
      <c r="H81" s="146"/>
      <c r="I81" s="146"/>
      <c r="J81" s="146"/>
      <c r="K81" s="146"/>
    </row>
    <row r="82" spans="3:11" ht="12.75">
      <c r="C82" s="146" t="s">
        <v>24</v>
      </c>
      <c r="D82" s="146"/>
      <c r="E82" s="146"/>
      <c r="F82" s="146"/>
      <c r="G82" s="146"/>
      <c r="H82" s="146"/>
      <c r="I82" s="146"/>
      <c r="J82" s="146"/>
      <c r="K82" s="146"/>
    </row>
    <row r="83" spans="3:11" ht="12.75">
      <c r="C83" s="146" t="s">
        <v>25</v>
      </c>
      <c r="D83" s="146"/>
      <c r="E83" s="146"/>
      <c r="F83" s="146"/>
      <c r="G83" s="146"/>
      <c r="H83" s="146"/>
      <c r="I83" s="146"/>
      <c r="J83" s="146"/>
      <c r="K83" s="146"/>
    </row>
    <row r="84" spans="3:11" ht="12.75">
      <c r="C84" s="146" t="s">
        <v>26</v>
      </c>
      <c r="D84" s="146"/>
      <c r="E84" s="146"/>
      <c r="F84" s="146"/>
      <c r="G84" s="146"/>
      <c r="H84" s="146"/>
      <c r="I84" s="146"/>
      <c r="J84" s="146"/>
      <c r="K84" s="146"/>
    </row>
    <row r="85" ht="12.75">
      <c r="C85" t="s">
        <v>31</v>
      </c>
    </row>
    <row r="86" ht="12.75">
      <c r="C86" t="s">
        <v>33</v>
      </c>
    </row>
    <row r="87" ht="12.75">
      <c r="C87" t="s">
        <v>32</v>
      </c>
    </row>
    <row r="88" ht="12.75">
      <c r="C88" t="s">
        <v>28</v>
      </c>
    </row>
    <row r="89" ht="12.75">
      <c r="C89" t="s">
        <v>29</v>
      </c>
    </row>
  </sheetData>
  <mergeCells count="35">
    <mergeCell ref="A4:A6"/>
    <mergeCell ref="B4:B6"/>
    <mergeCell ref="C4:H4"/>
    <mergeCell ref="I4:M4"/>
    <mergeCell ref="S4:S6"/>
    <mergeCell ref="T4:T6"/>
    <mergeCell ref="C5:E5"/>
    <mergeCell ref="F5:H5"/>
    <mergeCell ref="I5:J5"/>
    <mergeCell ref="K5:M5"/>
    <mergeCell ref="N4:N6"/>
    <mergeCell ref="O4:O6"/>
    <mergeCell ref="Q4:Q6"/>
    <mergeCell ref="R4:R6"/>
    <mergeCell ref="A53:A56"/>
    <mergeCell ref="A57:A60"/>
    <mergeCell ref="A61:A64"/>
    <mergeCell ref="A9:A20"/>
    <mergeCell ref="A21:A24"/>
    <mergeCell ref="A25:A28"/>
    <mergeCell ref="A29:A32"/>
    <mergeCell ref="C82:K82"/>
    <mergeCell ref="C83:K83"/>
    <mergeCell ref="C84:K84"/>
    <mergeCell ref="A33:A36"/>
    <mergeCell ref="C79:L79"/>
    <mergeCell ref="C80:K80"/>
    <mergeCell ref="A37:A40"/>
    <mergeCell ref="A41:A44"/>
    <mergeCell ref="A45:A48"/>
    <mergeCell ref="A49:A52"/>
    <mergeCell ref="A65:A68"/>
    <mergeCell ref="A69:A72"/>
    <mergeCell ref="A73:A76"/>
    <mergeCell ref="C81:K81"/>
  </mergeCells>
  <printOptions/>
  <pageMargins left="0.3937007874015748" right="0.3937007874015748" top="0.984251968503937" bottom="0.984251968503937" header="0.5118110236220472" footer="0.5118110236220472"/>
  <pageSetup fitToHeight="2" horizontalDpi="600" verticalDpi="600" orientation="landscape" paperSize="9" scale="63" r:id="rId3"/>
  <rowBreaks count="1" manualBreakCount="1">
    <brk id="48" max="1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Starostwo Powiatowe Nowy Dwór Gd.</cp:lastModifiedBy>
  <cp:lastPrinted>2008-12-01T08:57:14Z</cp:lastPrinted>
  <dcterms:created xsi:type="dcterms:W3CDTF">2004-07-06T11:25:39Z</dcterms:created>
  <dcterms:modified xsi:type="dcterms:W3CDTF">2008-12-01T09:00:11Z</dcterms:modified>
  <cp:category/>
  <cp:version/>
  <cp:contentType/>
  <cp:contentStatus/>
</cp:coreProperties>
</file>